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versourceenergy-my.sharepoint.com/personal/sara_grant_eversource_com/Documents/My Documents/"/>
    </mc:Choice>
  </mc:AlternateContent>
  <xr:revisionPtr revIDLastSave="0" documentId="8_{2C14D9D7-C132-4973-B32A-A8EF90FE2B11}" xr6:coauthVersionLast="45" xr6:coauthVersionMax="45" xr10:uidLastSave="{00000000-0000-0000-0000-000000000000}"/>
  <bookViews>
    <workbookView xWindow="34215" yWindow="1170" windowWidth="20445" windowHeight="11085" xr2:uid="{9F614944-92C4-4407-8EDB-D200D35BF024}"/>
  </bookViews>
  <sheets>
    <sheet name="Sheet1" sheetId="1" r:id="rId1"/>
  </sheets>
  <definedNames>
    <definedName name="_xlnm._FilterDatabase" localSheetId="0" hidden="1">Sheet1!$A$14:$BE$43</definedName>
    <definedName name="_xlnm.Print_Area" localSheetId="0">Sheet1!$A$1:$BE$43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2" i="1" l="1"/>
  <c r="F11" i="1"/>
  <c r="I20" i="1"/>
  <c r="I18" i="1"/>
  <c r="I17" i="1"/>
  <c r="I16" i="1"/>
  <c r="I15" i="1"/>
  <c r="F10" i="1" l="1"/>
  <c r="N31" i="1" l="1"/>
  <c r="N43" i="1"/>
  <c r="N42" i="1"/>
  <c r="N41" i="1"/>
  <c r="N40" i="1"/>
  <c r="N39" i="1"/>
  <c r="N38" i="1"/>
  <c r="N37" i="1"/>
  <c r="N36" i="1"/>
  <c r="N35" i="1"/>
  <c r="N34" i="1"/>
  <c r="N33" i="1"/>
  <c r="N32" i="1"/>
  <c r="N30" i="1"/>
  <c r="N27" i="1"/>
  <c r="N26" i="1"/>
  <c r="N25" i="1"/>
  <c r="N24" i="1"/>
  <c r="N23" i="1"/>
  <c r="N21" i="1"/>
  <c r="N20" i="1"/>
  <c r="N19" i="1"/>
  <c r="N18" i="1"/>
  <c r="N17" i="1"/>
  <c r="N16" i="1"/>
  <c r="N15" i="1"/>
  <c r="BD16" i="1"/>
  <c r="BE16" i="1" s="1"/>
  <c r="BD17" i="1"/>
  <c r="BE17" i="1" s="1"/>
  <c r="BD18" i="1"/>
  <c r="BE18" i="1" s="1"/>
  <c r="BD19" i="1"/>
  <c r="BE19" i="1" s="1"/>
  <c r="BD20" i="1"/>
  <c r="BE20" i="1" s="1"/>
  <c r="BD21" i="1"/>
  <c r="BE21" i="1" s="1"/>
  <c r="BD23" i="1"/>
  <c r="BE23" i="1" s="1"/>
  <c r="BD24" i="1"/>
  <c r="BE24" i="1" s="1"/>
  <c r="BD25" i="1"/>
  <c r="BE25" i="1" s="1"/>
  <c r="BD26" i="1"/>
  <c r="BE26" i="1" s="1"/>
  <c r="BD27" i="1"/>
  <c r="BE27" i="1" s="1"/>
  <c r="BD22" i="1"/>
  <c r="BE22" i="1" s="1"/>
  <c r="BD30" i="1"/>
  <c r="BE30" i="1" s="1"/>
  <c r="BD32" i="1"/>
  <c r="BE32" i="1" s="1"/>
  <c r="BD33" i="1"/>
  <c r="BE33" i="1" s="1"/>
  <c r="BD34" i="1"/>
  <c r="BE34" i="1" s="1"/>
  <c r="BD35" i="1"/>
  <c r="BE35" i="1" s="1"/>
  <c r="BD36" i="1"/>
  <c r="BE36" i="1" s="1"/>
  <c r="BD37" i="1"/>
  <c r="BE37" i="1" s="1"/>
  <c r="BD38" i="1"/>
  <c r="BE38" i="1" s="1"/>
  <c r="BD28" i="1"/>
  <c r="BE28" i="1" s="1"/>
  <c r="BD29" i="1"/>
  <c r="BE29" i="1" s="1"/>
  <c r="BD39" i="1"/>
  <c r="BE39" i="1" s="1"/>
  <c r="BD40" i="1"/>
  <c r="BE40" i="1" s="1"/>
  <c r="BD41" i="1"/>
  <c r="BE41" i="1" s="1"/>
  <c r="BD42" i="1"/>
  <c r="BE42" i="1" s="1"/>
  <c r="BD43" i="1"/>
  <c r="BE43" i="1" s="1"/>
  <c r="BD31" i="1"/>
  <c r="BE31" i="1" s="1"/>
  <c r="BD15" i="1"/>
  <c r="BE15" i="1" s="1"/>
  <c r="AI16" i="1"/>
  <c r="AJ16" i="1"/>
  <c r="AK16" i="1"/>
  <c r="AL16" i="1"/>
  <c r="AM16" i="1"/>
  <c r="AN16" i="1"/>
  <c r="AO16" i="1"/>
  <c r="AP16" i="1"/>
  <c r="AQ16" i="1"/>
  <c r="AR16" i="1"/>
  <c r="AS16" i="1"/>
  <c r="AT16" i="1"/>
  <c r="AU16" i="1"/>
  <c r="AV16" i="1"/>
  <c r="AW16" i="1"/>
  <c r="AX16" i="1"/>
  <c r="AY16" i="1"/>
  <c r="AZ16" i="1"/>
  <c r="BA16" i="1"/>
  <c r="BB16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AU17" i="1"/>
  <c r="AV17" i="1"/>
  <c r="AW17" i="1"/>
  <c r="AX17" i="1"/>
  <c r="AY17" i="1"/>
  <c r="AZ17" i="1"/>
  <c r="BA17" i="1"/>
  <c r="BB17" i="1"/>
  <c r="AI18" i="1"/>
  <c r="AJ18" i="1"/>
  <c r="AK18" i="1"/>
  <c r="AL18" i="1"/>
  <c r="AM18" i="1"/>
  <c r="AN18" i="1"/>
  <c r="AO18" i="1"/>
  <c r="AP18" i="1"/>
  <c r="AQ18" i="1"/>
  <c r="AR18" i="1"/>
  <c r="AS18" i="1"/>
  <c r="AT18" i="1"/>
  <c r="AU18" i="1"/>
  <c r="AV18" i="1"/>
  <c r="AW18" i="1"/>
  <c r="AX18" i="1"/>
  <c r="AY18" i="1"/>
  <c r="AZ18" i="1"/>
  <c r="BA18" i="1"/>
  <c r="BB18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AZ19" i="1"/>
  <c r="BA19" i="1"/>
  <c r="BB19" i="1"/>
  <c r="AI20" i="1"/>
  <c r="AJ20" i="1"/>
  <c r="AK20" i="1"/>
  <c r="AL20" i="1"/>
  <c r="AM20" i="1"/>
  <c r="AN20" i="1"/>
  <c r="AO20" i="1"/>
  <c r="AP20" i="1"/>
  <c r="AQ20" i="1"/>
  <c r="AR20" i="1"/>
  <c r="AS20" i="1"/>
  <c r="AT20" i="1"/>
  <c r="AU20" i="1"/>
  <c r="AV20" i="1"/>
  <c r="AW20" i="1"/>
  <c r="AX20" i="1"/>
  <c r="AY20" i="1"/>
  <c r="AZ20" i="1"/>
  <c r="BA20" i="1"/>
  <c r="BB20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AV21" i="1"/>
  <c r="AW21" i="1"/>
  <c r="AX21" i="1"/>
  <c r="AY21" i="1"/>
  <c r="AZ21" i="1"/>
  <c r="BA21" i="1"/>
  <c r="BB21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AZ24" i="1"/>
  <c r="BA24" i="1"/>
  <c r="BB24" i="1"/>
  <c r="AI25" i="1"/>
  <c r="AJ25" i="1"/>
  <c r="AK25" i="1"/>
  <c r="AL25" i="1"/>
  <c r="AM25" i="1"/>
  <c r="AN25" i="1"/>
  <c r="AO25" i="1"/>
  <c r="AP25" i="1"/>
  <c r="AQ25" i="1"/>
  <c r="AR25" i="1"/>
  <c r="AS25" i="1"/>
  <c r="AT25" i="1"/>
  <c r="AU25" i="1"/>
  <c r="AV25" i="1"/>
  <c r="AW25" i="1"/>
  <c r="AX25" i="1"/>
  <c r="AY25" i="1"/>
  <c r="AZ25" i="1"/>
  <c r="BA25" i="1"/>
  <c r="BB25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AV26" i="1"/>
  <c r="AW26" i="1"/>
  <c r="AX26" i="1"/>
  <c r="AY26" i="1"/>
  <c r="AZ26" i="1"/>
  <c r="BA26" i="1"/>
  <c r="BB26" i="1"/>
  <c r="AI27" i="1"/>
  <c r="AJ27" i="1"/>
  <c r="AK27" i="1"/>
  <c r="AL27" i="1"/>
  <c r="AM27" i="1"/>
  <c r="AN27" i="1"/>
  <c r="AO27" i="1"/>
  <c r="AP27" i="1"/>
  <c r="AQ27" i="1"/>
  <c r="AR27" i="1"/>
  <c r="AS27" i="1"/>
  <c r="AT27" i="1"/>
  <c r="AU27" i="1"/>
  <c r="AV27" i="1"/>
  <c r="AW27" i="1"/>
  <c r="AX27" i="1"/>
  <c r="AY27" i="1"/>
  <c r="AZ27" i="1"/>
  <c r="BA27" i="1"/>
  <c r="BB27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AZ22" i="1"/>
  <c r="BA22" i="1"/>
  <c r="BB22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AW30" i="1"/>
  <c r="AX30" i="1"/>
  <c r="AY30" i="1"/>
  <c r="AZ30" i="1"/>
  <c r="BA30" i="1"/>
  <c r="BB30" i="1"/>
  <c r="AI32" i="1"/>
  <c r="AJ32" i="1"/>
  <c r="AK32" i="1"/>
  <c r="AL32" i="1"/>
  <c r="AM32" i="1"/>
  <c r="AN32" i="1"/>
  <c r="AO32" i="1"/>
  <c r="AP32" i="1"/>
  <c r="AQ32" i="1"/>
  <c r="AR32" i="1"/>
  <c r="AS32" i="1"/>
  <c r="AT32" i="1"/>
  <c r="AU32" i="1"/>
  <c r="AV32" i="1"/>
  <c r="AW32" i="1"/>
  <c r="AX32" i="1"/>
  <c r="AY32" i="1"/>
  <c r="AZ32" i="1"/>
  <c r="BA32" i="1"/>
  <c r="BB32" i="1"/>
  <c r="AI33" i="1"/>
  <c r="AJ33" i="1"/>
  <c r="AK33" i="1"/>
  <c r="AL33" i="1"/>
  <c r="AM33" i="1"/>
  <c r="AN33" i="1"/>
  <c r="AO33" i="1"/>
  <c r="AP33" i="1"/>
  <c r="AQ33" i="1"/>
  <c r="AR33" i="1"/>
  <c r="AS33" i="1"/>
  <c r="AT33" i="1"/>
  <c r="AU33" i="1"/>
  <c r="AV33" i="1"/>
  <c r="AW33" i="1"/>
  <c r="AX33" i="1"/>
  <c r="AY33" i="1"/>
  <c r="AZ33" i="1"/>
  <c r="BA33" i="1"/>
  <c r="BB33" i="1"/>
  <c r="AI34" i="1"/>
  <c r="AJ34" i="1"/>
  <c r="AK34" i="1"/>
  <c r="AL34" i="1"/>
  <c r="AM34" i="1"/>
  <c r="AN34" i="1"/>
  <c r="AO34" i="1"/>
  <c r="AP34" i="1"/>
  <c r="AQ34" i="1"/>
  <c r="AR34" i="1"/>
  <c r="AS34" i="1"/>
  <c r="AT34" i="1"/>
  <c r="AU34" i="1"/>
  <c r="AV34" i="1"/>
  <c r="AW34" i="1"/>
  <c r="AX34" i="1"/>
  <c r="AY34" i="1"/>
  <c r="AZ34" i="1"/>
  <c r="BA34" i="1"/>
  <c r="BB34" i="1"/>
  <c r="AI35" i="1"/>
  <c r="AJ35" i="1"/>
  <c r="AK35" i="1"/>
  <c r="AL35" i="1"/>
  <c r="AM35" i="1"/>
  <c r="AN35" i="1"/>
  <c r="AO35" i="1"/>
  <c r="AP35" i="1"/>
  <c r="AQ35" i="1"/>
  <c r="AR35" i="1"/>
  <c r="AS35" i="1"/>
  <c r="AT35" i="1"/>
  <c r="AU35" i="1"/>
  <c r="AV35" i="1"/>
  <c r="AW35" i="1"/>
  <c r="AX35" i="1"/>
  <c r="AY35" i="1"/>
  <c r="AZ35" i="1"/>
  <c r="BA35" i="1"/>
  <c r="BB35" i="1"/>
  <c r="AI36" i="1"/>
  <c r="AJ36" i="1"/>
  <c r="AK36" i="1"/>
  <c r="AL36" i="1"/>
  <c r="AM36" i="1"/>
  <c r="AN36" i="1"/>
  <c r="AO36" i="1"/>
  <c r="AP36" i="1"/>
  <c r="AQ36" i="1"/>
  <c r="AR36" i="1"/>
  <c r="AS36" i="1"/>
  <c r="AT36" i="1"/>
  <c r="AU36" i="1"/>
  <c r="AV36" i="1"/>
  <c r="AW36" i="1"/>
  <c r="AX36" i="1"/>
  <c r="AY36" i="1"/>
  <c r="AZ36" i="1"/>
  <c r="BA36" i="1"/>
  <c r="BB36" i="1"/>
  <c r="AI37" i="1"/>
  <c r="AJ37" i="1"/>
  <c r="AK37" i="1"/>
  <c r="AL37" i="1"/>
  <c r="AM37" i="1"/>
  <c r="AN37" i="1"/>
  <c r="AO37" i="1"/>
  <c r="AP37" i="1"/>
  <c r="AQ37" i="1"/>
  <c r="AR37" i="1"/>
  <c r="AS37" i="1"/>
  <c r="AT37" i="1"/>
  <c r="AU37" i="1"/>
  <c r="AV37" i="1"/>
  <c r="AW37" i="1"/>
  <c r="AX37" i="1"/>
  <c r="AY37" i="1"/>
  <c r="AZ37" i="1"/>
  <c r="BA37" i="1"/>
  <c r="BB37" i="1"/>
  <c r="AI38" i="1"/>
  <c r="AJ38" i="1"/>
  <c r="AK38" i="1"/>
  <c r="AL38" i="1"/>
  <c r="AM38" i="1"/>
  <c r="AN38" i="1"/>
  <c r="AO38" i="1"/>
  <c r="AP38" i="1"/>
  <c r="AQ38" i="1"/>
  <c r="AR38" i="1"/>
  <c r="AS38" i="1"/>
  <c r="AT38" i="1"/>
  <c r="AU38" i="1"/>
  <c r="AV38" i="1"/>
  <c r="AW38" i="1"/>
  <c r="AX38" i="1"/>
  <c r="AY38" i="1"/>
  <c r="AZ38" i="1"/>
  <c r="BA38" i="1"/>
  <c r="BB38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AU28" i="1"/>
  <c r="AV28" i="1"/>
  <c r="AW28" i="1"/>
  <c r="AX28" i="1"/>
  <c r="AY28" i="1"/>
  <c r="AZ28" i="1"/>
  <c r="BA28" i="1"/>
  <c r="BB28" i="1"/>
  <c r="AI29" i="1"/>
  <c r="AJ29" i="1"/>
  <c r="AK29" i="1"/>
  <c r="AL29" i="1"/>
  <c r="AM29" i="1"/>
  <c r="AN29" i="1"/>
  <c r="AO29" i="1"/>
  <c r="AP29" i="1"/>
  <c r="AQ29" i="1"/>
  <c r="AR29" i="1"/>
  <c r="AS29" i="1"/>
  <c r="AT29" i="1"/>
  <c r="AU29" i="1"/>
  <c r="AV29" i="1"/>
  <c r="AW29" i="1"/>
  <c r="AX29" i="1"/>
  <c r="AY29" i="1"/>
  <c r="AZ29" i="1"/>
  <c r="BA29" i="1"/>
  <c r="BB29" i="1"/>
  <c r="AI39" i="1"/>
  <c r="AJ39" i="1"/>
  <c r="AK39" i="1"/>
  <c r="AL39" i="1"/>
  <c r="AM39" i="1"/>
  <c r="AN39" i="1"/>
  <c r="AO39" i="1"/>
  <c r="AP39" i="1"/>
  <c r="AQ39" i="1"/>
  <c r="AR39" i="1"/>
  <c r="AS39" i="1"/>
  <c r="AT39" i="1"/>
  <c r="AU39" i="1"/>
  <c r="AV39" i="1"/>
  <c r="AW39" i="1"/>
  <c r="AX39" i="1"/>
  <c r="AY39" i="1"/>
  <c r="AZ39" i="1"/>
  <c r="BA39" i="1"/>
  <c r="BB39" i="1"/>
  <c r="AI40" i="1"/>
  <c r="AJ40" i="1"/>
  <c r="AK40" i="1"/>
  <c r="AL40" i="1"/>
  <c r="AM40" i="1"/>
  <c r="AN40" i="1"/>
  <c r="AO40" i="1"/>
  <c r="AP40" i="1"/>
  <c r="AQ40" i="1"/>
  <c r="AR40" i="1"/>
  <c r="AS40" i="1"/>
  <c r="AT40" i="1"/>
  <c r="AU40" i="1"/>
  <c r="AV40" i="1"/>
  <c r="AW40" i="1"/>
  <c r="AX40" i="1"/>
  <c r="AY40" i="1"/>
  <c r="AZ40" i="1"/>
  <c r="BA40" i="1"/>
  <c r="BB40" i="1"/>
  <c r="AI41" i="1"/>
  <c r="AJ41" i="1"/>
  <c r="AK41" i="1"/>
  <c r="AL41" i="1"/>
  <c r="AM41" i="1"/>
  <c r="AN41" i="1"/>
  <c r="AO41" i="1"/>
  <c r="AP41" i="1"/>
  <c r="AQ41" i="1"/>
  <c r="AR41" i="1"/>
  <c r="AS41" i="1"/>
  <c r="AT41" i="1"/>
  <c r="AU41" i="1"/>
  <c r="AV41" i="1"/>
  <c r="AW41" i="1"/>
  <c r="AX41" i="1"/>
  <c r="AY41" i="1"/>
  <c r="AZ41" i="1"/>
  <c r="BA41" i="1"/>
  <c r="BB41" i="1"/>
  <c r="AI42" i="1"/>
  <c r="AJ42" i="1"/>
  <c r="AK42" i="1"/>
  <c r="AL42" i="1"/>
  <c r="AM42" i="1"/>
  <c r="AN42" i="1"/>
  <c r="AO42" i="1"/>
  <c r="AP42" i="1"/>
  <c r="AQ42" i="1"/>
  <c r="AR42" i="1"/>
  <c r="AS42" i="1"/>
  <c r="AT42" i="1"/>
  <c r="AU42" i="1"/>
  <c r="AV42" i="1"/>
  <c r="AW42" i="1"/>
  <c r="AX42" i="1"/>
  <c r="AY42" i="1"/>
  <c r="AZ42" i="1"/>
  <c r="BA42" i="1"/>
  <c r="BB42" i="1"/>
  <c r="AI43" i="1"/>
  <c r="AJ43" i="1"/>
  <c r="AK43" i="1"/>
  <c r="AL43" i="1"/>
  <c r="AM43" i="1"/>
  <c r="AN43" i="1"/>
  <c r="AO43" i="1"/>
  <c r="AP43" i="1"/>
  <c r="AQ43" i="1"/>
  <c r="AR43" i="1"/>
  <c r="AS43" i="1"/>
  <c r="AT43" i="1"/>
  <c r="AU43" i="1"/>
  <c r="AV43" i="1"/>
  <c r="AW43" i="1"/>
  <c r="AX43" i="1"/>
  <c r="AY43" i="1"/>
  <c r="AZ43" i="1"/>
  <c r="BA43" i="1"/>
  <c r="BB43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AY31" i="1"/>
  <c r="AZ31" i="1"/>
  <c r="BA31" i="1"/>
  <c r="BB31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AY15" i="1"/>
  <c r="AZ15" i="1"/>
  <c r="BA15" i="1"/>
  <c r="BB15" i="1"/>
  <c r="AI15" i="1"/>
  <c r="N29" i="1"/>
  <c r="N28" i="1"/>
  <c r="N22" i="1"/>
  <c r="BC24" i="1" l="1"/>
  <c r="BC40" i="1"/>
  <c r="BC38" i="1"/>
  <c r="BC34" i="1"/>
  <c r="BC22" i="1"/>
  <c r="BC19" i="1"/>
  <c r="BC31" i="1"/>
  <c r="BC16" i="1"/>
  <c r="BC15" i="1"/>
  <c r="BC43" i="1"/>
  <c r="BC42" i="1"/>
  <c r="BC41" i="1"/>
  <c r="BC39" i="1"/>
  <c r="BC29" i="1"/>
  <c r="BC28" i="1"/>
  <c r="BC37" i="1"/>
  <c r="BC36" i="1"/>
  <c r="BC35" i="1"/>
  <c r="BC33" i="1"/>
  <c r="BC32" i="1"/>
  <c r="BC30" i="1"/>
  <c r="BC27" i="1"/>
  <c r="BC26" i="1"/>
  <c r="BC25" i="1"/>
  <c r="BC23" i="1"/>
  <c r="BC21" i="1"/>
  <c r="BC20" i="1"/>
  <c r="BC18" i="1"/>
  <c r="BC17" i="1"/>
</calcChain>
</file>

<file path=xl/sharedStrings.xml><?xml version="1.0" encoding="utf-8"?>
<sst xmlns="http://schemas.openxmlformats.org/spreadsheetml/2006/main" count="324" uniqueCount="184">
  <si>
    <t>Disqualified</t>
  </si>
  <si>
    <t>Selected</t>
  </si>
  <si>
    <t>Submitted</t>
  </si>
  <si>
    <t>SCEF1-6974</t>
  </si>
  <si>
    <t>SCEF1-6972</t>
  </si>
  <si>
    <t>SCEF1-7150</t>
  </si>
  <si>
    <t>SCEF1-7122</t>
  </si>
  <si>
    <t>SCEF1-6954</t>
  </si>
  <si>
    <t>SCEF1-7171</t>
  </si>
  <si>
    <t>SCEF1-7119</t>
  </si>
  <si>
    <t>SCEF1-6973</t>
  </si>
  <si>
    <t>SCEF1-7117</t>
  </si>
  <si>
    <t>SCEF1-7115</t>
  </si>
  <si>
    <t>SCEF1-7114</t>
  </si>
  <si>
    <t>SCEF1-7107</t>
  </si>
  <si>
    <t>SCEF1-7229</t>
  </si>
  <si>
    <t>SCEF1-7167</t>
  </si>
  <si>
    <t>SCEF1-6871</t>
  </si>
  <si>
    <t>SCEF1-7235</t>
  </si>
  <si>
    <t>SCEF1-6869</t>
  </si>
  <si>
    <t>SCEF1-7131</t>
  </si>
  <si>
    <t>SCEF1-6874</t>
  </si>
  <si>
    <t>SCEF1-6912</t>
  </si>
  <si>
    <t>SCEF1-6949</t>
  </si>
  <si>
    <t>SCEF1-6967</t>
  </si>
  <si>
    <t>SCEF1-7103</t>
  </si>
  <si>
    <t>SCEF1-6853</t>
  </si>
  <si>
    <t>SCEF1-6833</t>
  </si>
  <si>
    <t>SCEF1-7009</t>
  </si>
  <si>
    <t>SCEF1-7197</t>
  </si>
  <si>
    <t>SCEF1-7225</t>
  </si>
  <si>
    <t>SCEF1-N/A</t>
  </si>
  <si>
    <t>Greenskies Clean Energy LLC</t>
  </si>
  <si>
    <t>USS Vineyard Solar LLC</t>
  </si>
  <si>
    <t>VCP Pledgor 4, LLC</t>
  </si>
  <si>
    <t>Community Power Group, LLC</t>
  </si>
  <si>
    <t>USS Somers Solar LLC</t>
  </si>
  <si>
    <t>Greenksies Clean Energy LLC</t>
  </si>
  <si>
    <t>USS Torrington Solar LLC</t>
  </si>
  <si>
    <t>DESA Service LLC</t>
  </si>
  <si>
    <t>Eastern Connecticut Fuel Cell Properties, LLC</t>
  </si>
  <si>
    <t>Dynamic Energy Solutions, LLC</t>
  </si>
  <si>
    <t>Central CT Fuel Cell 1, LLC</t>
  </si>
  <si>
    <t>BDI Project Company 1, LLC</t>
  </si>
  <si>
    <t>SCEF2 Fuel Cell, LLC</t>
  </si>
  <si>
    <t>64Solar, LLC</t>
  </si>
  <si>
    <t>Bound Line Road LLC</t>
  </si>
  <si>
    <t>Meadow Properties, LLC</t>
  </si>
  <si>
    <t xml:space="preserve">CT Solar Portfolio HoldCo I LLC </t>
  </si>
  <si>
    <t>Soltage CT Devco LLC</t>
  </si>
  <si>
    <t>Jefferson Solar LLC</t>
  </si>
  <si>
    <t>Earthlight Power LLC</t>
  </si>
  <si>
    <t>Skyview Ventures, LLC</t>
  </si>
  <si>
    <t>0 Miller Road, Broad Brook, Connecticut 06106</t>
  </si>
  <si>
    <t>468 Route 87, Columbia, Connecticut 06237</t>
  </si>
  <si>
    <t>110 North Street, Enfield, Connecticut 06082</t>
  </si>
  <si>
    <t>24 Middle Road, Ellington, Connecticut 06029</t>
  </si>
  <si>
    <t>360 Somers Road, Ellington, Connecticut 06029</t>
  </si>
  <si>
    <t>31 Thrall Road, East Wndsor, Connecticut 06016</t>
  </si>
  <si>
    <t>28 Miller Road, Broad Brook, Connecticut 06016</t>
  </si>
  <si>
    <t>146 Tripp Road, Ellington, Connecticut 06029</t>
  </si>
  <si>
    <t>250 Gypsy Lane, Meriden, Connecticut 06450</t>
  </si>
  <si>
    <t>206 Oakland Street, Manchester, Connecticut 06042</t>
  </si>
  <si>
    <t>1900 Perkins Street, Bristol, Connecticut 06010</t>
  </si>
  <si>
    <t>105 Vista Drive, Torrington, Connecticut 06790</t>
  </si>
  <si>
    <t>38 Mullen Road, Enfield, Connecticut 06082</t>
  </si>
  <si>
    <t>2 Pent Road, East Hartford, Connecticut 06118</t>
  </si>
  <si>
    <t>85 Moosup Pond Rd, Plainfield, Connecticut 06354</t>
  </si>
  <si>
    <t>104 Burritt Street, New Britain, Connecticut 06053</t>
  </si>
  <si>
    <t>341 Clough Road, Waterbury, Connecticut 06708</t>
  </si>
  <si>
    <t>3 Great Pasture Road, Danbury, Connecticut 06810</t>
  </si>
  <si>
    <t>4 Craftsman Rd, East Windsor, Connecticut 06088</t>
  </si>
  <si>
    <t>14 Randolph St, Enfield, Connecticut 06082</t>
  </si>
  <si>
    <t>775 Bound Line Road, Wolcott, Connecticut 06716</t>
  </si>
  <si>
    <t>9 Meadow Road, Rocky Hill, Connecticut 06067</t>
  </si>
  <si>
    <t>10 Mullen Rd, Enfield, Connecticut 06082</t>
  </si>
  <si>
    <t>145 Wintonbury Ave, Bloomfield, Connecticut 06002</t>
  </si>
  <si>
    <t>130 West Rd, Ellington, Connecticut 06029</t>
  </si>
  <si>
    <t>458 Danbury Road, New Milford, Connecticut 06776</t>
  </si>
  <si>
    <t>373 CT Route 2, Preston, CT 06365</t>
  </si>
  <si>
    <t>Solar Technology Sub-Type</t>
  </si>
  <si>
    <t>Solar PV</t>
  </si>
  <si>
    <t>Fixed Tilt</t>
  </si>
  <si>
    <t>Single Axis</t>
  </si>
  <si>
    <t>Fuel Cells</t>
  </si>
  <si>
    <t>As-Bid Project Size (MW)</t>
  </si>
  <si>
    <t>Expected Annual Production in kWh</t>
  </si>
  <si>
    <t>F</t>
  </si>
  <si>
    <t>T</t>
  </si>
  <si>
    <t>Evaluated Bid Price (/MWh)</t>
  </si>
  <si>
    <t>Year 1 Price/kWh</t>
  </si>
  <si>
    <t>Year 2 Price/kWh</t>
  </si>
  <si>
    <t>Year 3 Price/kWh</t>
  </si>
  <si>
    <t>Year 4 Price/kWh</t>
  </si>
  <si>
    <t>Year 5 Price/kWh</t>
  </si>
  <si>
    <t>Year 6 Price/kWh</t>
  </si>
  <si>
    <t>Year 7 Price/kWh</t>
  </si>
  <si>
    <t>Year 8 Price/kWh</t>
  </si>
  <si>
    <t>Year 9 Price/kWh</t>
  </si>
  <si>
    <t>Year 10 Price/kWh</t>
  </si>
  <si>
    <t>Year 11 Price/kWh</t>
  </si>
  <si>
    <t>Year 12 Price/kWh</t>
  </si>
  <si>
    <t>Year 13 Price/kWh</t>
  </si>
  <si>
    <t>Year 14 Price/kWh</t>
  </si>
  <si>
    <t>Year 15 Price/kWh</t>
  </si>
  <si>
    <t>Year 16 Price/kWh</t>
  </si>
  <si>
    <t>Year 17 Price/kWh</t>
  </si>
  <si>
    <t>Year 18 Price/kWh</t>
  </si>
  <si>
    <t>Year 19 Price/kWh</t>
  </si>
  <si>
    <t>Year 20 Price/kWh</t>
  </si>
  <si>
    <t>Year 1 Projected Payment to Subscriber Organization</t>
  </si>
  <si>
    <t>Year 2 Projected Payment to Subscriber Organization</t>
  </si>
  <si>
    <t>Year 3 Projected Payment to Subscriber Organization</t>
  </si>
  <si>
    <t>Year 4 Projected Payment to Subscriber Organization</t>
  </si>
  <si>
    <t>Year 5 Projected Payment to Subscriber Organization</t>
  </si>
  <si>
    <t>Year 6 Projected Payment to Subscriber Organization</t>
  </si>
  <si>
    <t>Year 7 Projected Payment to Subscriber Organization</t>
  </si>
  <si>
    <t>Year 8 Projected Payment to Subscriber Organization</t>
  </si>
  <si>
    <t>Year 9 Projected Payment to Subscriber Organization</t>
  </si>
  <si>
    <t>Year 10 Projected Payment to Subscriber Organization</t>
  </si>
  <si>
    <t>Year 11 Projected Payment to Subscriber Organization</t>
  </si>
  <si>
    <t>Year 12 Projected Payment to Subscriber Organization</t>
  </si>
  <si>
    <t>Year 13 Projected Payment to Subscriber Organization</t>
  </si>
  <si>
    <t>Year 14 Projected Payment to Subscriber Organization</t>
  </si>
  <si>
    <t>Year 15 Projected Payment to Subscriber Organization</t>
  </si>
  <si>
    <t>Year 16 Projected Payment to Subscriber Organization</t>
  </si>
  <si>
    <t>Year 17 Projected Payment to Subscriber Organization</t>
  </si>
  <si>
    <t>Year 18 Projected Payment to Subscriber Organization</t>
  </si>
  <si>
    <t>Year 19 Projected Payment to Subscriber Organization</t>
  </si>
  <si>
    <t>Year 20 Projected Payment to Subscriber Organization</t>
  </si>
  <si>
    <t>Total 20-Year Projected Payments to Subscriber Organization</t>
  </si>
  <si>
    <t>Total Projected 20-Year Payments to Subscribers</t>
  </si>
  <si>
    <t>Total Projected 20-Year Payments to Subscriber Organizations</t>
  </si>
  <si>
    <t>Total 20-Year Projected Payments to Subscribers</t>
  </si>
  <si>
    <t>Status</t>
  </si>
  <si>
    <t>Subscriber Organization</t>
  </si>
  <si>
    <t>Site Address</t>
  </si>
  <si>
    <t>Technology</t>
  </si>
  <si>
    <t>Brownfield Bid Preference (T/F as determined by DEEP)</t>
  </si>
  <si>
    <t>Landfill Bid Preference (T/F as determined by DEEP)</t>
  </si>
  <si>
    <t>Projected Annual Payments to Subscribers</t>
  </si>
  <si>
    <t>129 Bartholomew Hill, Goshen, Connecticut 06756</t>
  </si>
  <si>
    <t>00 Wintechog Hill at Wrights Road, North Stonington, Connecticut 06359</t>
  </si>
  <si>
    <t>Project ID</t>
  </si>
  <si>
    <t>Awarded Project Size (MW)</t>
  </si>
  <si>
    <t>Total MW Selected</t>
  </si>
  <si>
    <t>Project Name</t>
  </si>
  <si>
    <t>GCEGREMILLER</t>
  </si>
  <si>
    <t>GCE_GRE_GOSHEN</t>
  </si>
  <si>
    <t>Vineyard</t>
  </si>
  <si>
    <t>ENF_Solar_1</t>
  </si>
  <si>
    <t>24_Middle</t>
  </si>
  <si>
    <t>Somers</t>
  </si>
  <si>
    <t>EW_Solar_2</t>
  </si>
  <si>
    <t>GCEGREBARBERHIL</t>
  </si>
  <si>
    <t>ELL_Solar_1</t>
  </si>
  <si>
    <t>MER_Solar_1</t>
  </si>
  <si>
    <t>MCR_Solar_1</t>
  </si>
  <si>
    <t>Bristol_Solar_3</t>
  </si>
  <si>
    <t>Torrington</t>
  </si>
  <si>
    <t>DESAS_Enfield01</t>
  </si>
  <si>
    <t>SCEFGoodwin</t>
  </si>
  <si>
    <t>MOOSUP</t>
  </si>
  <si>
    <t>SCEFBurritt</t>
  </si>
  <si>
    <t>WaterburyFC</t>
  </si>
  <si>
    <t>SCEF1GPR</t>
  </si>
  <si>
    <t>EWINS2</t>
  </si>
  <si>
    <t>Carris_SCEF</t>
  </si>
  <si>
    <t>Bound_Line_Road</t>
  </si>
  <si>
    <t>MeadowSolar</t>
  </si>
  <si>
    <t>Wintechog</t>
  </si>
  <si>
    <t>Soltage_Enfield</t>
  </si>
  <si>
    <t>Bloom_Solar</t>
  </si>
  <si>
    <t>EarthlightSCEF</t>
  </si>
  <si>
    <t>Phoenix_SCEF</t>
  </si>
  <si>
    <t>Mattern_Farm</t>
  </si>
  <si>
    <t>The Connecticut Light and Power Company dba Eversource Energy</t>
  </si>
  <si>
    <t>Docket No. 19-07-01</t>
  </si>
  <si>
    <t>Compliance - Motion No. 8</t>
  </si>
  <si>
    <t>Page 1 of 1</t>
  </si>
  <si>
    <t>As-Bid Average Bid Price (/MWh)</t>
  </si>
  <si>
    <t>Year 1 SCEF Summary Sheet</t>
  </si>
  <si>
    <t>Attachment B</t>
  </si>
  <si>
    <t>January 8,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</si>
</sst>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0_);_(&quot;$&quot;* \(#,##0.0000\);_(&quot;$&quot;* &quot;-&quot;??_);_(@_)"/>
    <numFmt numFmtId="165" formatCode="_(&quot;$&quot;* #,##0.00_);_(&quot;$&quot;* \(#,##0.00\);_(&quot;$&quot;* &quot;-&quot;????_);_(@_)"/>
    <numFmt numFmtId="166" formatCode="_(* #,##0_);_(* \(#,##0\);_(* &quot;-&quot;??_);_(@_)"/>
    <numFmt numFmtId="167" formatCode="0.0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Fill="1"/>
    <xf numFmtId="44" fontId="0" fillId="0" borderId="0" xfId="0" applyNumberFormat="1"/>
    <xf numFmtId="44" fontId="0" fillId="0" borderId="0" xfId="2" applyFont="1" applyFill="1"/>
    <xf numFmtId="166" fontId="0" fillId="0" borderId="0" xfId="1" applyNumberFormat="1" applyFont="1"/>
    <xf numFmtId="0" fontId="0" fillId="0" borderId="0" xfId="0" applyAlignment="1">
      <alignment wrapText="1"/>
    </xf>
    <xf numFmtId="0" fontId="0" fillId="0" borderId="1" xfId="0" applyBorder="1"/>
    <xf numFmtId="166" fontId="0" fillId="0" borderId="1" xfId="1" applyNumberFormat="1" applyFont="1" applyBorder="1"/>
    <xf numFmtId="44" fontId="0" fillId="0" borderId="1" xfId="2" applyFont="1" applyBorder="1"/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wrapText="1"/>
    </xf>
    <xf numFmtId="166" fontId="2" fillId="0" borderId="1" xfId="1" applyNumberFormat="1" applyFont="1" applyFill="1" applyBorder="1" applyAlignment="1">
      <alignment wrapText="1"/>
    </xf>
    <xf numFmtId="44" fontId="2" fillId="0" borderId="1" xfId="2" applyFont="1" applyFill="1" applyBorder="1" applyAlignment="1">
      <alignment wrapText="1"/>
    </xf>
    <xf numFmtId="0" fontId="0" fillId="0" borderId="1" xfId="0" applyFill="1" applyBorder="1"/>
    <xf numFmtId="167" fontId="0" fillId="0" borderId="1" xfId="0" applyNumberFormat="1" applyBorder="1"/>
    <xf numFmtId="166" fontId="0" fillId="0" borderId="1" xfId="1" applyNumberFormat="1" applyFont="1" applyFill="1" applyBorder="1"/>
    <xf numFmtId="164" fontId="0" fillId="0" borderId="1" xfId="2" applyNumberFormat="1" applyFont="1" applyFill="1" applyBorder="1"/>
    <xf numFmtId="165" fontId="0" fillId="0" borderId="1" xfId="0" applyNumberFormat="1" applyBorder="1"/>
    <xf numFmtId="44" fontId="0" fillId="0" borderId="1" xfId="2" applyFont="1" applyFill="1" applyBorder="1"/>
    <xf numFmtId="165" fontId="0" fillId="0" borderId="1" xfId="0" applyNumberFormat="1" applyFill="1" applyBorder="1"/>
    <xf numFmtId="44" fontId="0" fillId="0" borderId="1" xfId="0" applyNumberFormat="1" applyFill="1" applyBorder="1"/>
    <xf numFmtId="0" fontId="0" fillId="0" borderId="0" xfId="0" applyAlignment="1">
      <alignment horizontal="center"/>
    </xf>
    <xf numFmtId="0" fontId="2" fillId="0" borderId="1" xfId="0" applyFont="1" applyBorder="1"/>
    <xf numFmtId="0" fontId="0" fillId="0" borderId="0" xfId="0" applyFill="1" applyAlignment="1">
      <alignment horizontal="right"/>
    </xf>
    <xf numFmtId="49" fontId="0" fillId="0" borderId="0" xfId="0" applyNumberFormat="1" applyFill="1" applyAlignment="1">
      <alignment horizontal="right"/>
    </xf>
    <xf numFmtId="0" fontId="3" fillId="0" borderId="0" xfId="0" applyFont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10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F10B8E-40CC-47CA-9071-2E91C22E921A}">
  <sheetPr>
    <pageSetUpPr fitToPage="1"/>
  </sheetPr>
  <dimension ref="A1:BE46"/>
  <sheetViews>
    <sheetView tabSelected="1" zoomScaleNormal="100" workbookViewId="0">
      <selection activeCell="D11" sqref="D11"/>
    </sheetView>
  </sheetViews>
  <sheetFormatPr defaultRowHeight="14.5" x14ac:dyDescent="0.35"/>
  <cols>
    <col min="1" max="1" width="12" bestFit="1" customWidth="1"/>
    <col min="2" max="2" width="10.6328125" bestFit="1" customWidth="1"/>
    <col min="3" max="3" width="16.81640625" bestFit="1" customWidth="1"/>
    <col min="4" max="4" width="38" bestFit="1" customWidth="1"/>
    <col min="5" max="5" width="61.453125" bestFit="1" customWidth="1"/>
    <col min="6" max="6" width="15.6328125" bestFit="1" customWidth="1"/>
    <col min="7" max="7" width="13.7265625" customWidth="1"/>
    <col min="8" max="8" width="12.7265625" bestFit="1" customWidth="1"/>
    <col min="9" max="9" width="11.6328125" customWidth="1"/>
    <col min="10" max="10" width="14.36328125" style="4" bestFit="1" customWidth="1"/>
    <col min="11" max="12" width="12.90625" bestFit="1" customWidth="1"/>
    <col min="13" max="13" width="10.453125" bestFit="1" customWidth="1"/>
    <col min="14" max="14" width="10.36328125" bestFit="1" customWidth="1"/>
    <col min="15" max="34" width="10.90625" bestFit="1" customWidth="1"/>
    <col min="35" max="54" width="13.81640625" bestFit="1" customWidth="1"/>
    <col min="55" max="55" width="14.6328125" style="3" bestFit="1" customWidth="1"/>
    <col min="56" max="56" width="13.6328125" style="1" bestFit="1" customWidth="1"/>
    <col min="57" max="57" width="14.6328125" style="1" bestFit="1" customWidth="1"/>
  </cols>
  <sheetData>
    <row r="1" spans="1:57" x14ac:dyDescent="0.35">
      <c r="BE1" s="23" t="s">
        <v>176</v>
      </c>
    </row>
    <row r="2" spans="1:57" x14ac:dyDescent="0.35">
      <c r="BE2" s="23" t="s">
        <v>177</v>
      </c>
    </row>
    <row r="3" spans="1:57" x14ac:dyDescent="0.35">
      <c r="BE3" s="23" t="s">
        <v>178</v>
      </c>
    </row>
    <row r="4" spans="1:57" x14ac:dyDescent="0.35">
      <c r="BE4" s="23" t="s">
        <v>182</v>
      </c>
    </row>
    <row r="5" spans="1:57" x14ac:dyDescent="0.35">
      <c r="BE5" s="24" t="s">
        <v>183</v>
      </c>
    </row>
    <row r="6" spans="1:57" x14ac:dyDescent="0.35">
      <c r="BE6" s="23" t="s">
        <v>179</v>
      </c>
    </row>
    <row r="7" spans="1:57" ht="21" x14ac:dyDescent="0.5">
      <c r="A7" s="25" t="s">
        <v>182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</row>
    <row r="8" spans="1:57" ht="21" x14ac:dyDescent="0.5">
      <c r="A8" s="25" t="s">
        <v>181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</row>
    <row r="9" spans="1:57" x14ac:dyDescent="0.35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</row>
    <row r="10" spans="1:57" x14ac:dyDescent="0.35">
      <c r="E10" s="22" t="s">
        <v>145</v>
      </c>
      <c r="F10" s="7">
        <f>SUM(I15:I43)</f>
        <v>20</v>
      </c>
    </row>
    <row r="11" spans="1:57" x14ac:dyDescent="0.35">
      <c r="E11" s="22" t="s">
        <v>132</v>
      </c>
      <c r="F11" s="8">
        <f>SUMIF(B15:B43,"Selected",BC15:BC43)</f>
        <v>68931179.129999995</v>
      </c>
    </row>
    <row r="12" spans="1:57" x14ac:dyDescent="0.35">
      <c r="E12" s="22" t="s">
        <v>131</v>
      </c>
      <c r="F12" s="8">
        <f>SUMIF(B15:B43,"Selected",BE15:BE43)</f>
        <v>19133438.5</v>
      </c>
    </row>
    <row r="14" spans="1:57" s="5" customFormat="1" ht="87" x14ac:dyDescent="0.35">
      <c r="A14" s="9" t="s">
        <v>143</v>
      </c>
      <c r="B14" s="9" t="s">
        <v>134</v>
      </c>
      <c r="C14" s="9" t="s">
        <v>146</v>
      </c>
      <c r="D14" s="9" t="s">
        <v>135</v>
      </c>
      <c r="E14" s="10" t="s">
        <v>136</v>
      </c>
      <c r="F14" s="10" t="s">
        <v>137</v>
      </c>
      <c r="G14" s="10" t="s">
        <v>80</v>
      </c>
      <c r="H14" s="10" t="s">
        <v>85</v>
      </c>
      <c r="I14" s="10" t="s">
        <v>144</v>
      </c>
      <c r="J14" s="11" t="s">
        <v>86</v>
      </c>
      <c r="K14" s="10" t="s">
        <v>139</v>
      </c>
      <c r="L14" s="10" t="s">
        <v>138</v>
      </c>
      <c r="M14" s="12" t="s">
        <v>180</v>
      </c>
      <c r="N14" s="12" t="s">
        <v>89</v>
      </c>
      <c r="O14" s="12" t="s">
        <v>90</v>
      </c>
      <c r="P14" s="12" t="s">
        <v>91</v>
      </c>
      <c r="Q14" s="12" t="s">
        <v>92</v>
      </c>
      <c r="R14" s="12" t="s">
        <v>93</v>
      </c>
      <c r="S14" s="12" t="s">
        <v>94</v>
      </c>
      <c r="T14" s="12" t="s">
        <v>95</v>
      </c>
      <c r="U14" s="12" t="s">
        <v>96</v>
      </c>
      <c r="V14" s="12" t="s">
        <v>97</v>
      </c>
      <c r="W14" s="12" t="s">
        <v>98</v>
      </c>
      <c r="X14" s="12" t="s">
        <v>99</v>
      </c>
      <c r="Y14" s="12" t="s">
        <v>100</v>
      </c>
      <c r="Z14" s="12" t="s">
        <v>101</v>
      </c>
      <c r="AA14" s="12" t="s">
        <v>102</v>
      </c>
      <c r="AB14" s="12" t="s">
        <v>103</v>
      </c>
      <c r="AC14" s="12" t="s">
        <v>104</v>
      </c>
      <c r="AD14" s="12" t="s">
        <v>105</v>
      </c>
      <c r="AE14" s="12" t="s">
        <v>106</v>
      </c>
      <c r="AF14" s="12" t="s">
        <v>107</v>
      </c>
      <c r="AG14" s="12" t="s">
        <v>108</v>
      </c>
      <c r="AH14" s="12" t="s">
        <v>109</v>
      </c>
      <c r="AI14" s="12" t="s">
        <v>110</v>
      </c>
      <c r="AJ14" s="12" t="s">
        <v>111</v>
      </c>
      <c r="AK14" s="12" t="s">
        <v>112</v>
      </c>
      <c r="AL14" s="12" t="s">
        <v>113</v>
      </c>
      <c r="AM14" s="12" t="s">
        <v>114</v>
      </c>
      <c r="AN14" s="12" t="s">
        <v>115</v>
      </c>
      <c r="AO14" s="12" t="s">
        <v>116</v>
      </c>
      <c r="AP14" s="12" t="s">
        <v>117</v>
      </c>
      <c r="AQ14" s="12" t="s">
        <v>118</v>
      </c>
      <c r="AR14" s="12" t="s">
        <v>119</v>
      </c>
      <c r="AS14" s="12" t="s">
        <v>120</v>
      </c>
      <c r="AT14" s="12" t="s">
        <v>121</v>
      </c>
      <c r="AU14" s="12" t="s">
        <v>122</v>
      </c>
      <c r="AV14" s="12" t="s">
        <v>123</v>
      </c>
      <c r="AW14" s="12" t="s">
        <v>124</v>
      </c>
      <c r="AX14" s="12" t="s">
        <v>125</v>
      </c>
      <c r="AY14" s="12" t="s">
        <v>126</v>
      </c>
      <c r="AZ14" s="12" t="s">
        <v>127</v>
      </c>
      <c r="BA14" s="12" t="s">
        <v>128</v>
      </c>
      <c r="BB14" s="12" t="s">
        <v>129</v>
      </c>
      <c r="BC14" s="12" t="s">
        <v>130</v>
      </c>
      <c r="BD14" s="12" t="s">
        <v>140</v>
      </c>
      <c r="BE14" s="12" t="s">
        <v>133</v>
      </c>
    </row>
    <row r="15" spans="1:57" x14ac:dyDescent="0.35">
      <c r="A15" s="13" t="s">
        <v>3</v>
      </c>
      <c r="B15" s="13" t="s">
        <v>1</v>
      </c>
      <c r="C15" s="13" t="s">
        <v>147</v>
      </c>
      <c r="D15" s="6" t="s">
        <v>32</v>
      </c>
      <c r="E15" s="6" t="s">
        <v>53</v>
      </c>
      <c r="F15" s="6" t="s">
        <v>81</v>
      </c>
      <c r="G15" s="6" t="s">
        <v>82</v>
      </c>
      <c r="H15" s="14">
        <v>4</v>
      </c>
      <c r="I15" s="14">
        <f>H15</f>
        <v>4</v>
      </c>
      <c r="J15" s="15">
        <v>6371000</v>
      </c>
      <c r="K15" s="6" t="s">
        <v>87</v>
      </c>
      <c r="L15" s="6" t="s">
        <v>87</v>
      </c>
      <c r="M15" s="8">
        <v>80.5</v>
      </c>
      <c r="N15" s="8">
        <f t="shared" ref="N15:N21" si="0">M15</f>
        <v>80.5</v>
      </c>
      <c r="O15" s="16">
        <v>0.16</v>
      </c>
      <c r="P15" s="16">
        <v>0.16</v>
      </c>
      <c r="Q15" s="16">
        <v>0.16</v>
      </c>
      <c r="R15" s="16">
        <v>0.16</v>
      </c>
      <c r="S15" s="16">
        <v>0.16</v>
      </c>
      <c r="T15" s="16">
        <v>0.16</v>
      </c>
      <c r="U15" s="16">
        <v>0.13</v>
      </c>
      <c r="V15" s="16">
        <v>0.04</v>
      </c>
      <c r="W15" s="16">
        <v>0.04</v>
      </c>
      <c r="X15" s="16">
        <v>0.04</v>
      </c>
      <c r="Y15" s="16">
        <v>0.04</v>
      </c>
      <c r="Z15" s="16">
        <v>0.04</v>
      </c>
      <c r="AA15" s="16">
        <v>0.04</v>
      </c>
      <c r="AB15" s="16">
        <v>0.04</v>
      </c>
      <c r="AC15" s="16">
        <v>0.04</v>
      </c>
      <c r="AD15" s="16">
        <v>0.04</v>
      </c>
      <c r="AE15" s="16">
        <v>0.04</v>
      </c>
      <c r="AF15" s="16">
        <v>0.04</v>
      </c>
      <c r="AG15" s="16">
        <v>0.04</v>
      </c>
      <c r="AH15" s="16">
        <v>0.04</v>
      </c>
      <c r="AI15" s="17">
        <f t="shared" ref="AI15:AI43" si="1">$J15*O15</f>
        <v>1019360</v>
      </c>
      <c r="AJ15" s="17">
        <f t="shared" ref="AJ15:AJ43" si="2">$J15*P15</f>
        <v>1019360</v>
      </c>
      <c r="AK15" s="17">
        <f t="shared" ref="AK15:AK43" si="3">$J15*Q15</f>
        <v>1019360</v>
      </c>
      <c r="AL15" s="17">
        <f t="shared" ref="AL15:AL43" si="4">$J15*R15</f>
        <v>1019360</v>
      </c>
      <c r="AM15" s="17">
        <f t="shared" ref="AM15:AM43" si="5">$J15*S15</f>
        <v>1019360</v>
      </c>
      <c r="AN15" s="17">
        <f t="shared" ref="AN15:AN43" si="6">$J15*T15</f>
        <v>1019360</v>
      </c>
      <c r="AO15" s="17">
        <f t="shared" ref="AO15:AO43" si="7">$J15*U15</f>
        <v>828230</v>
      </c>
      <c r="AP15" s="17">
        <f t="shared" ref="AP15:AP43" si="8">$J15*V15</f>
        <v>254840</v>
      </c>
      <c r="AQ15" s="17">
        <f t="shared" ref="AQ15:AQ43" si="9">$J15*W15</f>
        <v>254840</v>
      </c>
      <c r="AR15" s="17">
        <f t="shared" ref="AR15:AR43" si="10">$J15*X15</f>
        <v>254840</v>
      </c>
      <c r="AS15" s="17">
        <f t="shared" ref="AS15:AS43" si="11">$J15*Y15</f>
        <v>254840</v>
      </c>
      <c r="AT15" s="17">
        <f t="shared" ref="AT15:AT43" si="12">$J15*Z15</f>
        <v>254840</v>
      </c>
      <c r="AU15" s="17">
        <f t="shared" ref="AU15:AU43" si="13">$J15*AA15</f>
        <v>254840</v>
      </c>
      <c r="AV15" s="17">
        <f t="shared" ref="AV15:AV43" si="14">$J15*AB15</f>
        <v>254840</v>
      </c>
      <c r="AW15" s="17">
        <f t="shared" ref="AW15:AW43" si="15">$J15*AC15</f>
        <v>254840</v>
      </c>
      <c r="AX15" s="17">
        <f t="shared" ref="AX15:AX43" si="16">$J15*AD15</f>
        <v>254840</v>
      </c>
      <c r="AY15" s="17">
        <f t="shared" ref="AY15:AY43" si="17">$J15*AE15</f>
        <v>254840</v>
      </c>
      <c r="AZ15" s="17">
        <f t="shared" ref="AZ15:AZ43" si="18">$J15*AF15</f>
        <v>254840</v>
      </c>
      <c r="BA15" s="17">
        <f t="shared" ref="BA15:BA43" si="19">$J15*AG15</f>
        <v>254840</v>
      </c>
      <c r="BB15" s="17">
        <f t="shared" ref="BB15:BB43" si="20">$J15*AH15</f>
        <v>254840</v>
      </c>
      <c r="BC15" s="18">
        <f t="shared" ref="BC15:BC43" si="21">SUM(AI15:BB15)</f>
        <v>10257310</v>
      </c>
      <c r="BD15" s="19">
        <f t="shared" ref="BD15:BD43" si="22">J15*0.025</f>
        <v>159275</v>
      </c>
      <c r="BE15" s="20">
        <f t="shared" ref="BE15:BE43" si="23">BD15*20</f>
        <v>3185500</v>
      </c>
    </row>
    <row r="16" spans="1:57" x14ac:dyDescent="0.35">
      <c r="A16" s="13" t="s">
        <v>4</v>
      </c>
      <c r="B16" s="13" t="s">
        <v>1</v>
      </c>
      <c r="C16" s="13" t="s">
        <v>148</v>
      </c>
      <c r="D16" s="6" t="s">
        <v>32</v>
      </c>
      <c r="E16" s="6" t="s">
        <v>141</v>
      </c>
      <c r="F16" s="6" t="s">
        <v>81</v>
      </c>
      <c r="G16" s="6" t="s">
        <v>82</v>
      </c>
      <c r="H16" s="14">
        <v>4</v>
      </c>
      <c r="I16" s="14">
        <f>H16</f>
        <v>4</v>
      </c>
      <c r="J16" s="15">
        <v>6483000</v>
      </c>
      <c r="K16" s="6" t="s">
        <v>87</v>
      </c>
      <c r="L16" s="6" t="s">
        <v>87</v>
      </c>
      <c r="M16" s="8">
        <v>87</v>
      </c>
      <c r="N16" s="8">
        <f t="shared" si="0"/>
        <v>87</v>
      </c>
      <c r="O16" s="16">
        <v>0.16</v>
      </c>
      <c r="P16" s="16">
        <v>0.16</v>
      </c>
      <c r="Q16" s="16">
        <v>0.16</v>
      </c>
      <c r="R16" s="16">
        <v>0.16</v>
      </c>
      <c r="S16" s="16">
        <v>0.16</v>
      </c>
      <c r="T16" s="16">
        <v>0.16</v>
      </c>
      <c r="U16" s="16">
        <v>0.16</v>
      </c>
      <c r="V16" s="16">
        <v>0.14000000000000001</v>
      </c>
      <c r="W16" s="16">
        <v>0.04</v>
      </c>
      <c r="X16" s="16">
        <v>0.04</v>
      </c>
      <c r="Y16" s="16">
        <v>0.04</v>
      </c>
      <c r="Z16" s="16">
        <v>0.04</v>
      </c>
      <c r="AA16" s="16">
        <v>0.04</v>
      </c>
      <c r="AB16" s="16">
        <v>0.04</v>
      </c>
      <c r="AC16" s="16">
        <v>0.04</v>
      </c>
      <c r="AD16" s="16">
        <v>0.04</v>
      </c>
      <c r="AE16" s="16">
        <v>0.04</v>
      </c>
      <c r="AF16" s="16">
        <v>0.04</v>
      </c>
      <c r="AG16" s="16">
        <v>0.04</v>
      </c>
      <c r="AH16" s="16">
        <v>0.04</v>
      </c>
      <c r="AI16" s="17">
        <f t="shared" si="1"/>
        <v>1037280</v>
      </c>
      <c r="AJ16" s="17">
        <f t="shared" si="2"/>
        <v>1037280</v>
      </c>
      <c r="AK16" s="17">
        <f t="shared" si="3"/>
        <v>1037280</v>
      </c>
      <c r="AL16" s="17">
        <f t="shared" si="4"/>
        <v>1037280</v>
      </c>
      <c r="AM16" s="17">
        <f t="shared" si="5"/>
        <v>1037280</v>
      </c>
      <c r="AN16" s="17">
        <f t="shared" si="6"/>
        <v>1037280</v>
      </c>
      <c r="AO16" s="17">
        <f t="shared" si="7"/>
        <v>1037280</v>
      </c>
      <c r="AP16" s="17">
        <f t="shared" si="8"/>
        <v>907620.00000000012</v>
      </c>
      <c r="AQ16" s="17">
        <f t="shared" si="9"/>
        <v>259320</v>
      </c>
      <c r="AR16" s="17">
        <f t="shared" si="10"/>
        <v>259320</v>
      </c>
      <c r="AS16" s="17">
        <f t="shared" si="11"/>
        <v>259320</v>
      </c>
      <c r="AT16" s="17">
        <f t="shared" si="12"/>
        <v>259320</v>
      </c>
      <c r="AU16" s="17">
        <f t="shared" si="13"/>
        <v>259320</v>
      </c>
      <c r="AV16" s="17">
        <f t="shared" si="14"/>
        <v>259320</v>
      </c>
      <c r="AW16" s="17">
        <f t="shared" si="15"/>
        <v>259320</v>
      </c>
      <c r="AX16" s="17">
        <f t="shared" si="16"/>
        <v>259320</v>
      </c>
      <c r="AY16" s="17">
        <f t="shared" si="17"/>
        <v>259320</v>
      </c>
      <c r="AZ16" s="17">
        <f t="shared" si="18"/>
        <v>259320</v>
      </c>
      <c r="BA16" s="17">
        <f t="shared" si="19"/>
        <v>259320</v>
      </c>
      <c r="BB16" s="17">
        <f t="shared" si="20"/>
        <v>259320</v>
      </c>
      <c r="BC16" s="18">
        <f t="shared" si="21"/>
        <v>11280420</v>
      </c>
      <c r="BD16" s="19">
        <f t="shared" si="22"/>
        <v>162075</v>
      </c>
      <c r="BE16" s="20">
        <f t="shared" si="23"/>
        <v>3241500</v>
      </c>
    </row>
    <row r="17" spans="1:57" x14ac:dyDescent="0.35">
      <c r="A17" s="13" t="s">
        <v>5</v>
      </c>
      <c r="B17" s="13" t="s">
        <v>1</v>
      </c>
      <c r="C17" s="13" t="s">
        <v>149</v>
      </c>
      <c r="D17" s="6" t="s">
        <v>33</v>
      </c>
      <c r="E17" s="6" t="s">
        <v>54</v>
      </c>
      <c r="F17" s="6" t="s">
        <v>81</v>
      </c>
      <c r="G17" s="6" t="s">
        <v>83</v>
      </c>
      <c r="H17" s="14">
        <v>3</v>
      </c>
      <c r="I17" s="14">
        <f>H17</f>
        <v>3</v>
      </c>
      <c r="J17" s="15">
        <v>6644975</v>
      </c>
      <c r="K17" s="6" t="s">
        <v>87</v>
      </c>
      <c r="L17" s="6" t="s">
        <v>87</v>
      </c>
      <c r="M17" s="8">
        <v>92</v>
      </c>
      <c r="N17" s="8">
        <f t="shared" si="0"/>
        <v>92</v>
      </c>
      <c r="O17" s="16">
        <v>9.1999999999999998E-2</v>
      </c>
      <c r="P17" s="16">
        <v>9.1999999999999998E-2</v>
      </c>
      <c r="Q17" s="16">
        <v>9.1999999999999998E-2</v>
      </c>
      <c r="R17" s="16">
        <v>9.1999999999999998E-2</v>
      </c>
      <c r="S17" s="16">
        <v>9.1999999999999998E-2</v>
      </c>
      <c r="T17" s="16">
        <v>9.1999999999999998E-2</v>
      </c>
      <c r="U17" s="16">
        <v>9.1999999999999998E-2</v>
      </c>
      <c r="V17" s="16">
        <v>9.1999999999999998E-2</v>
      </c>
      <c r="W17" s="16">
        <v>9.1999999999999998E-2</v>
      </c>
      <c r="X17" s="16">
        <v>9.1999999999999998E-2</v>
      </c>
      <c r="Y17" s="16">
        <v>9.1999999999999998E-2</v>
      </c>
      <c r="Z17" s="16">
        <v>9.1999999999999998E-2</v>
      </c>
      <c r="AA17" s="16">
        <v>9.1999999999999998E-2</v>
      </c>
      <c r="AB17" s="16">
        <v>9.1999999999999998E-2</v>
      </c>
      <c r="AC17" s="16">
        <v>9.1999999999999998E-2</v>
      </c>
      <c r="AD17" s="16">
        <v>9.1999999999999998E-2</v>
      </c>
      <c r="AE17" s="16">
        <v>9.1999999999999998E-2</v>
      </c>
      <c r="AF17" s="16">
        <v>9.1999999999999998E-2</v>
      </c>
      <c r="AG17" s="16">
        <v>9.1999999999999998E-2</v>
      </c>
      <c r="AH17" s="16">
        <v>9.1999999999999998E-2</v>
      </c>
      <c r="AI17" s="17">
        <f t="shared" si="1"/>
        <v>611337.69999999995</v>
      </c>
      <c r="AJ17" s="17">
        <f t="shared" si="2"/>
        <v>611337.69999999995</v>
      </c>
      <c r="AK17" s="17">
        <f t="shared" si="3"/>
        <v>611337.69999999995</v>
      </c>
      <c r="AL17" s="17">
        <f t="shared" si="4"/>
        <v>611337.69999999995</v>
      </c>
      <c r="AM17" s="17">
        <f t="shared" si="5"/>
        <v>611337.69999999995</v>
      </c>
      <c r="AN17" s="17">
        <f t="shared" si="6"/>
        <v>611337.69999999995</v>
      </c>
      <c r="AO17" s="17">
        <f t="shared" si="7"/>
        <v>611337.69999999995</v>
      </c>
      <c r="AP17" s="17">
        <f t="shared" si="8"/>
        <v>611337.69999999995</v>
      </c>
      <c r="AQ17" s="17">
        <f t="shared" si="9"/>
        <v>611337.69999999995</v>
      </c>
      <c r="AR17" s="17">
        <f t="shared" si="10"/>
        <v>611337.69999999995</v>
      </c>
      <c r="AS17" s="17">
        <f t="shared" si="11"/>
        <v>611337.69999999995</v>
      </c>
      <c r="AT17" s="17">
        <f t="shared" si="12"/>
        <v>611337.69999999995</v>
      </c>
      <c r="AU17" s="17">
        <f t="shared" si="13"/>
        <v>611337.69999999995</v>
      </c>
      <c r="AV17" s="17">
        <f t="shared" si="14"/>
        <v>611337.69999999995</v>
      </c>
      <c r="AW17" s="17">
        <f t="shared" si="15"/>
        <v>611337.69999999995</v>
      </c>
      <c r="AX17" s="17">
        <f t="shared" si="16"/>
        <v>611337.69999999995</v>
      </c>
      <c r="AY17" s="17">
        <f t="shared" si="17"/>
        <v>611337.69999999995</v>
      </c>
      <c r="AZ17" s="17">
        <f t="shared" si="18"/>
        <v>611337.69999999995</v>
      </c>
      <c r="BA17" s="17">
        <f t="shared" si="19"/>
        <v>611337.69999999995</v>
      </c>
      <c r="BB17" s="17">
        <f t="shared" si="20"/>
        <v>611337.69999999995</v>
      </c>
      <c r="BC17" s="18">
        <f t="shared" si="21"/>
        <v>12226753.999999996</v>
      </c>
      <c r="BD17" s="19">
        <f t="shared" si="22"/>
        <v>166124.375</v>
      </c>
      <c r="BE17" s="20">
        <f t="shared" si="23"/>
        <v>3322487.5</v>
      </c>
    </row>
    <row r="18" spans="1:57" x14ac:dyDescent="0.35">
      <c r="A18" s="13" t="s">
        <v>6</v>
      </c>
      <c r="B18" s="13" t="s">
        <v>1</v>
      </c>
      <c r="C18" s="13" t="s">
        <v>150</v>
      </c>
      <c r="D18" s="6" t="s">
        <v>34</v>
      </c>
      <c r="E18" s="6" t="s">
        <v>55</v>
      </c>
      <c r="F18" s="6" t="s">
        <v>81</v>
      </c>
      <c r="G18" s="6" t="s">
        <v>82</v>
      </c>
      <c r="H18" s="14">
        <v>4</v>
      </c>
      <c r="I18" s="14">
        <f>H18</f>
        <v>4</v>
      </c>
      <c r="J18" s="15">
        <v>8084758</v>
      </c>
      <c r="K18" s="6" t="s">
        <v>87</v>
      </c>
      <c r="L18" s="6" t="s">
        <v>87</v>
      </c>
      <c r="M18" s="8">
        <v>92.5</v>
      </c>
      <c r="N18" s="8">
        <f t="shared" si="0"/>
        <v>92.5</v>
      </c>
      <c r="O18" s="16">
        <v>9.2499999999999999E-2</v>
      </c>
      <c r="P18" s="16">
        <v>9.2499999999999999E-2</v>
      </c>
      <c r="Q18" s="16">
        <v>9.2499999999999999E-2</v>
      </c>
      <c r="R18" s="16">
        <v>9.2499999999999999E-2</v>
      </c>
      <c r="S18" s="16">
        <v>9.2499999999999999E-2</v>
      </c>
      <c r="T18" s="16">
        <v>9.2499999999999999E-2</v>
      </c>
      <c r="U18" s="16">
        <v>9.2499999999999999E-2</v>
      </c>
      <c r="V18" s="16">
        <v>9.2499999999999999E-2</v>
      </c>
      <c r="W18" s="16">
        <v>9.2499999999999999E-2</v>
      </c>
      <c r="X18" s="16">
        <v>9.2499999999999999E-2</v>
      </c>
      <c r="Y18" s="16">
        <v>9.2499999999999999E-2</v>
      </c>
      <c r="Z18" s="16">
        <v>9.2499999999999999E-2</v>
      </c>
      <c r="AA18" s="16">
        <v>9.2499999999999999E-2</v>
      </c>
      <c r="AB18" s="16">
        <v>9.2499999999999999E-2</v>
      </c>
      <c r="AC18" s="16">
        <v>9.2499999999999999E-2</v>
      </c>
      <c r="AD18" s="16">
        <v>9.2499999999999999E-2</v>
      </c>
      <c r="AE18" s="16">
        <v>9.2499999999999999E-2</v>
      </c>
      <c r="AF18" s="16">
        <v>9.2499999999999999E-2</v>
      </c>
      <c r="AG18" s="16">
        <v>9.2499999999999999E-2</v>
      </c>
      <c r="AH18" s="16">
        <v>9.2499999999999999E-2</v>
      </c>
      <c r="AI18" s="17">
        <f t="shared" si="1"/>
        <v>747840.11499999999</v>
      </c>
      <c r="AJ18" s="17">
        <f t="shared" si="2"/>
        <v>747840.11499999999</v>
      </c>
      <c r="AK18" s="17">
        <f t="shared" si="3"/>
        <v>747840.11499999999</v>
      </c>
      <c r="AL18" s="17">
        <f t="shared" si="4"/>
        <v>747840.11499999999</v>
      </c>
      <c r="AM18" s="17">
        <f t="shared" si="5"/>
        <v>747840.11499999999</v>
      </c>
      <c r="AN18" s="17">
        <f t="shared" si="6"/>
        <v>747840.11499999999</v>
      </c>
      <c r="AO18" s="17">
        <f t="shared" si="7"/>
        <v>747840.11499999999</v>
      </c>
      <c r="AP18" s="17">
        <f t="shared" si="8"/>
        <v>747840.11499999999</v>
      </c>
      <c r="AQ18" s="17">
        <f t="shared" si="9"/>
        <v>747840.11499999999</v>
      </c>
      <c r="AR18" s="17">
        <f t="shared" si="10"/>
        <v>747840.11499999999</v>
      </c>
      <c r="AS18" s="17">
        <f t="shared" si="11"/>
        <v>747840.11499999999</v>
      </c>
      <c r="AT18" s="17">
        <f t="shared" si="12"/>
        <v>747840.11499999999</v>
      </c>
      <c r="AU18" s="17">
        <f t="shared" si="13"/>
        <v>747840.11499999999</v>
      </c>
      <c r="AV18" s="17">
        <f t="shared" si="14"/>
        <v>747840.11499999999</v>
      </c>
      <c r="AW18" s="17">
        <f t="shared" si="15"/>
        <v>747840.11499999999</v>
      </c>
      <c r="AX18" s="17">
        <f t="shared" si="16"/>
        <v>747840.11499999999</v>
      </c>
      <c r="AY18" s="17">
        <f t="shared" si="17"/>
        <v>747840.11499999999</v>
      </c>
      <c r="AZ18" s="17">
        <f t="shared" si="18"/>
        <v>747840.11499999999</v>
      </c>
      <c r="BA18" s="17">
        <f t="shared" si="19"/>
        <v>747840.11499999999</v>
      </c>
      <c r="BB18" s="17">
        <f t="shared" si="20"/>
        <v>747840.11499999999</v>
      </c>
      <c r="BC18" s="18">
        <f t="shared" si="21"/>
        <v>14956802.300000003</v>
      </c>
      <c r="BD18" s="19">
        <f t="shared" si="22"/>
        <v>202118.95</v>
      </c>
      <c r="BE18" s="20">
        <f t="shared" si="23"/>
        <v>4042379</v>
      </c>
    </row>
    <row r="19" spans="1:57" x14ac:dyDescent="0.35">
      <c r="A19" s="13" t="s">
        <v>7</v>
      </c>
      <c r="B19" s="13" t="s">
        <v>0</v>
      </c>
      <c r="C19" s="13" t="s">
        <v>151</v>
      </c>
      <c r="D19" s="6" t="s">
        <v>35</v>
      </c>
      <c r="E19" s="6" t="s">
        <v>56</v>
      </c>
      <c r="F19" s="6" t="s">
        <v>81</v>
      </c>
      <c r="G19" s="6" t="s">
        <v>83</v>
      </c>
      <c r="H19" s="14">
        <v>4</v>
      </c>
      <c r="I19" s="14"/>
      <c r="J19" s="15">
        <v>8032751</v>
      </c>
      <c r="K19" s="6" t="s">
        <v>87</v>
      </c>
      <c r="L19" s="6" t="s">
        <v>87</v>
      </c>
      <c r="M19" s="8">
        <v>92.85</v>
      </c>
      <c r="N19" s="8">
        <f t="shared" si="0"/>
        <v>92.85</v>
      </c>
      <c r="O19" s="16">
        <v>0.16</v>
      </c>
      <c r="P19" s="16">
        <v>0.16</v>
      </c>
      <c r="Q19" s="16">
        <v>0.16</v>
      </c>
      <c r="R19" s="16">
        <v>0.16</v>
      </c>
      <c r="S19" s="16">
        <v>0.16</v>
      </c>
      <c r="T19" s="16">
        <v>0.16</v>
      </c>
      <c r="U19" s="16">
        <v>0.16</v>
      </c>
      <c r="V19" s="16">
        <v>0.16</v>
      </c>
      <c r="W19" s="16">
        <v>4.5499999999999999E-2</v>
      </c>
      <c r="X19" s="16">
        <v>4.5950000000000005E-2</v>
      </c>
      <c r="Y19" s="16">
        <v>4.641E-2</v>
      </c>
      <c r="Z19" s="16">
        <v>4.6869999999999995E-2</v>
      </c>
      <c r="AA19" s="16">
        <v>4.734E-2</v>
      </c>
      <c r="AB19" s="16">
        <v>4.7820000000000001E-2</v>
      </c>
      <c r="AC19" s="16">
        <v>4.829E-2</v>
      </c>
      <c r="AD19" s="16">
        <v>4.8780000000000004E-2</v>
      </c>
      <c r="AE19" s="16">
        <v>4.9270000000000001E-2</v>
      </c>
      <c r="AF19" s="16">
        <v>4.9759999999999999E-2</v>
      </c>
      <c r="AG19" s="16">
        <v>5.0259999999999999E-2</v>
      </c>
      <c r="AH19" s="16">
        <v>5.076E-2</v>
      </c>
      <c r="AI19" s="17">
        <f t="shared" si="1"/>
        <v>1285240.1599999999</v>
      </c>
      <c r="AJ19" s="17">
        <f t="shared" si="2"/>
        <v>1285240.1599999999</v>
      </c>
      <c r="AK19" s="17">
        <f t="shared" si="3"/>
        <v>1285240.1599999999</v>
      </c>
      <c r="AL19" s="17">
        <f t="shared" si="4"/>
        <v>1285240.1599999999</v>
      </c>
      <c r="AM19" s="17">
        <f t="shared" si="5"/>
        <v>1285240.1599999999</v>
      </c>
      <c r="AN19" s="17">
        <f t="shared" si="6"/>
        <v>1285240.1599999999</v>
      </c>
      <c r="AO19" s="17">
        <f t="shared" si="7"/>
        <v>1285240.1599999999</v>
      </c>
      <c r="AP19" s="17">
        <f t="shared" si="8"/>
        <v>1285240.1599999999</v>
      </c>
      <c r="AQ19" s="17">
        <f t="shared" si="9"/>
        <v>365490.17050000001</v>
      </c>
      <c r="AR19" s="17">
        <f t="shared" si="10"/>
        <v>369104.90845000005</v>
      </c>
      <c r="AS19" s="17">
        <f t="shared" si="11"/>
        <v>372799.97391</v>
      </c>
      <c r="AT19" s="17">
        <f t="shared" si="12"/>
        <v>376495.03936999995</v>
      </c>
      <c r="AU19" s="17">
        <f t="shared" si="13"/>
        <v>380270.43234</v>
      </c>
      <c r="AV19" s="17">
        <f t="shared" si="14"/>
        <v>384126.15282000002</v>
      </c>
      <c r="AW19" s="17">
        <f t="shared" si="15"/>
        <v>387901.54579</v>
      </c>
      <c r="AX19" s="17">
        <f t="shared" si="16"/>
        <v>391837.59378000005</v>
      </c>
      <c r="AY19" s="17">
        <f t="shared" si="17"/>
        <v>395773.64176999999</v>
      </c>
      <c r="AZ19" s="17">
        <f t="shared" si="18"/>
        <v>399709.68975999998</v>
      </c>
      <c r="BA19" s="17">
        <f t="shared" si="19"/>
        <v>403726.06526</v>
      </c>
      <c r="BB19" s="17">
        <f t="shared" si="20"/>
        <v>407742.44075999997</v>
      </c>
      <c r="BC19" s="18">
        <f t="shared" si="21"/>
        <v>14916898.93451</v>
      </c>
      <c r="BD19" s="19">
        <f t="shared" si="22"/>
        <v>200818.77500000002</v>
      </c>
      <c r="BE19" s="20">
        <f t="shared" si="23"/>
        <v>4016375.5000000005</v>
      </c>
    </row>
    <row r="20" spans="1:57" x14ac:dyDescent="0.35">
      <c r="A20" s="13" t="s">
        <v>8</v>
      </c>
      <c r="B20" s="13" t="s">
        <v>1</v>
      </c>
      <c r="C20" s="13" t="s">
        <v>152</v>
      </c>
      <c r="D20" s="6" t="s">
        <v>36</v>
      </c>
      <c r="E20" s="6" t="s">
        <v>57</v>
      </c>
      <c r="F20" s="6" t="s">
        <v>81</v>
      </c>
      <c r="G20" s="6" t="s">
        <v>83</v>
      </c>
      <c r="H20" s="14">
        <v>4</v>
      </c>
      <c r="I20" s="14">
        <f>H20</f>
        <v>4</v>
      </c>
      <c r="J20" s="15">
        <v>8808077</v>
      </c>
      <c r="K20" s="6" t="s">
        <v>87</v>
      </c>
      <c r="L20" s="6" t="s">
        <v>87</v>
      </c>
      <c r="M20" s="8">
        <v>94.5</v>
      </c>
      <c r="N20" s="8">
        <f t="shared" si="0"/>
        <v>94.5</v>
      </c>
      <c r="O20" s="16">
        <v>9.4500000000000001E-2</v>
      </c>
      <c r="P20" s="16">
        <v>9.4500000000000001E-2</v>
      </c>
      <c r="Q20" s="16">
        <v>9.4500000000000001E-2</v>
      </c>
      <c r="R20" s="16">
        <v>9.4500000000000001E-2</v>
      </c>
      <c r="S20" s="16">
        <v>9.4500000000000001E-2</v>
      </c>
      <c r="T20" s="16">
        <v>9.4500000000000001E-2</v>
      </c>
      <c r="U20" s="16">
        <v>9.4500000000000001E-2</v>
      </c>
      <c r="V20" s="16">
        <v>9.4500000000000001E-2</v>
      </c>
      <c r="W20" s="16">
        <v>9.4500000000000001E-2</v>
      </c>
      <c r="X20" s="16">
        <v>9.4500000000000001E-2</v>
      </c>
      <c r="Y20" s="16">
        <v>9.4500000000000001E-2</v>
      </c>
      <c r="Z20" s="16">
        <v>9.4500000000000001E-2</v>
      </c>
      <c r="AA20" s="16">
        <v>9.4500000000000001E-2</v>
      </c>
      <c r="AB20" s="16">
        <v>9.4500000000000001E-2</v>
      </c>
      <c r="AC20" s="16">
        <v>9.4500000000000001E-2</v>
      </c>
      <c r="AD20" s="16">
        <v>9.4500000000000001E-2</v>
      </c>
      <c r="AE20" s="16">
        <v>9.4500000000000001E-2</v>
      </c>
      <c r="AF20" s="16">
        <v>9.4500000000000001E-2</v>
      </c>
      <c r="AG20" s="16">
        <v>9.4500000000000001E-2</v>
      </c>
      <c r="AH20" s="16">
        <v>9.4500000000000001E-2</v>
      </c>
      <c r="AI20" s="17">
        <f t="shared" si="1"/>
        <v>832363.27650000004</v>
      </c>
      <c r="AJ20" s="17">
        <f t="shared" si="2"/>
        <v>832363.27650000004</v>
      </c>
      <c r="AK20" s="17">
        <f t="shared" si="3"/>
        <v>832363.27650000004</v>
      </c>
      <c r="AL20" s="17">
        <f t="shared" si="4"/>
        <v>832363.27650000004</v>
      </c>
      <c r="AM20" s="17">
        <f t="shared" si="5"/>
        <v>832363.27650000004</v>
      </c>
      <c r="AN20" s="17">
        <f t="shared" si="6"/>
        <v>832363.27650000004</v>
      </c>
      <c r="AO20" s="17">
        <f t="shared" si="7"/>
        <v>832363.27650000004</v>
      </c>
      <c r="AP20" s="17">
        <f t="shared" si="8"/>
        <v>832363.27650000004</v>
      </c>
      <c r="AQ20" s="17">
        <f t="shared" si="9"/>
        <v>832363.27650000004</v>
      </c>
      <c r="AR20" s="17">
        <f t="shared" si="10"/>
        <v>832363.27650000004</v>
      </c>
      <c r="AS20" s="17">
        <f t="shared" si="11"/>
        <v>832363.27650000004</v>
      </c>
      <c r="AT20" s="17">
        <f t="shared" si="12"/>
        <v>832363.27650000004</v>
      </c>
      <c r="AU20" s="17">
        <f t="shared" si="13"/>
        <v>832363.27650000004</v>
      </c>
      <c r="AV20" s="17">
        <f t="shared" si="14"/>
        <v>832363.27650000004</v>
      </c>
      <c r="AW20" s="17">
        <f t="shared" si="15"/>
        <v>832363.27650000004</v>
      </c>
      <c r="AX20" s="17">
        <f t="shared" si="16"/>
        <v>832363.27650000004</v>
      </c>
      <c r="AY20" s="17">
        <f t="shared" si="17"/>
        <v>832363.27650000004</v>
      </c>
      <c r="AZ20" s="17">
        <f t="shared" si="18"/>
        <v>832363.27650000004</v>
      </c>
      <c r="BA20" s="17">
        <f t="shared" si="19"/>
        <v>832363.27650000004</v>
      </c>
      <c r="BB20" s="17">
        <f t="shared" si="20"/>
        <v>832363.27650000004</v>
      </c>
      <c r="BC20" s="18">
        <f t="shared" si="21"/>
        <v>16647265.529999996</v>
      </c>
      <c r="BD20" s="19">
        <f t="shared" si="22"/>
        <v>220201.92500000002</v>
      </c>
      <c r="BE20" s="20">
        <f t="shared" si="23"/>
        <v>4404038.5</v>
      </c>
    </row>
    <row r="21" spans="1:57" x14ac:dyDescent="0.35">
      <c r="A21" s="13" t="s">
        <v>9</v>
      </c>
      <c r="B21" s="13" t="s">
        <v>1</v>
      </c>
      <c r="C21" s="13" t="s">
        <v>153</v>
      </c>
      <c r="D21" s="6" t="s">
        <v>34</v>
      </c>
      <c r="E21" s="6" t="s">
        <v>58</v>
      </c>
      <c r="F21" s="6" t="s">
        <v>81</v>
      </c>
      <c r="G21" s="6" t="s">
        <v>82</v>
      </c>
      <c r="H21" s="14">
        <v>4</v>
      </c>
      <c r="I21" s="14">
        <v>1</v>
      </c>
      <c r="J21" s="15">
        <v>1875067</v>
      </c>
      <c r="K21" s="6" t="s">
        <v>87</v>
      </c>
      <c r="L21" s="6" t="s">
        <v>87</v>
      </c>
      <c r="M21" s="18">
        <v>95</v>
      </c>
      <c r="N21" s="18">
        <f t="shared" si="0"/>
        <v>95</v>
      </c>
      <c r="O21" s="16">
        <v>9.5000000000000001E-2</v>
      </c>
      <c r="P21" s="16">
        <v>9.5000000000000001E-2</v>
      </c>
      <c r="Q21" s="16">
        <v>9.5000000000000001E-2</v>
      </c>
      <c r="R21" s="16">
        <v>9.5000000000000001E-2</v>
      </c>
      <c r="S21" s="16">
        <v>9.5000000000000001E-2</v>
      </c>
      <c r="T21" s="16">
        <v>9.5000000000000001E-2</v>
      </c>
      <c r="U21" s="16">
        <v>9.5000000000000001E-2</v>
      </c>
      <c r="V21" s="16">
        <v>9.5000000000000001E-2</v>
      </c>
      <c r="W21" s="16">
        <v>9.5000000000000001E-2</v>
      </c>
      <c r="X21" s="16">
        <v>9.5000000000000001E-2</v>
      </c>
      <c r="Y21" s="16">
        <v>9.5000000000000001E-2</v>
      </c>
      <c r="Z21" s="16">
        <v>9.5000000000000001E-2</v>
      </c>
      <c r="AA21" s="16">
        <v>9.5000000000000001E-2</v>
      </c>
      <c r="AB21" s="16">
        <v>9.5000000000000001E-2</v>
      </c>
      <c r="AC21" s="16">
        <v>9.5000000000000001E-2</v>
      </c>
      <c r="AD21" s="16">
        <v>9.5000000000000001E-2</v>
      </c>
      <c r="AE21" s="16">
        <v>9.5000000000000001E-2</v>
      </c>
      <c r="AF21" s="16">
        <v>9.5000000000000001E-2</v>
      </c>
      <c r="AG21" s="16">
        <v>9.5000000000000001E-2</v>
      </c>
      <c r="AH21" s="16">
        <v>9.5000000000000001E-2</v>
      </c>
      <c r="AI21" s="17">
        <f t="shared" si="1"/>
        <v>178131.36499999999</v>
      </c>
      <c r="AJ21" s="17">
        <f t="shared" si="2"/>
        <v>178131.36499999999</v>
      </c>
      <c r="AK21" s="17">
        <f t="shared" si="3"/>
        <v>178131.36499999999</v>
      </c>
      <c r="AL21" s="17">
        <f t="shared" si="4"/>
        <v>178131.36499999999</v>
      </c>
      <c r="AM21" s="17">
        <f t="shared" si="5"/>
        <v>178131.36499999999</v>
      </c>
      <c r="AN21" s="17">
        <f t="shared" si="6"/>
        <v>178131.36499999999</v>
      </c>
      <c r="AO21" s="17">
        <f t="shared" si="7"/>
        <v>178131.36499999999</v>
      </c>
      <c r="AP21" s="17">
        <f t="shared" si="8"/>
        <v>178131.36499999999</v>
      </c>
      <c r="AQ21" s="17">
        <f t="shared" si="9"/>
        <v>178131.36499999999</v>
      </c>
      <c r="AR21" s="17">
        <f t="shared" si="10"/>
        <v>178131.36499999999</v>
      </c>
      <c r="AS21" s="17">
        <f t="shared" si="11"/>
        <v>178131.36499999999</v>
      </c>
      <c r="AT21" s="17">
        <f t="shared" si="12"/>
        <v>178131.36499999999</v>
      </c>
      <c r="AU21" s="17">
        <f t="shared" si="13"/>
        <v>178131.36499999999</v>
      </c>
      <c r="AV21" s="17">
        <f t="shared" si="14"/>
        <v>178131.36499999999</v>
      </c>
      <c r="AW21" s="17">
        <f t="shared" si="15"/>
        <v>178131.36499999999</v>
      </c>
      <c r="AX21" s="17">
        <f t="shared" si="16"/>
        <v>178131.36499999999</v>
      </c>
      <c r="AY21" s="17">
        <f t="shared" si="17"/>
        <v>178131.36499999999</v>
      </c>
      <c r="AZ21" s="17">
        <f t="shared" si="18"/>
        <v>178131.36499999999</v>
      </c>
      <c r="BA21" s="17">
        <f t="shared" si="19"/>
        <v>178131.36499999999</v>
      </c>
      <c r="BB21" s="17">
        <f t="shared" si="20"/>
        <v>178131.36499999999</v>
      </c>
      <c r="BC21" s="18">
        <f t="shared" si="21"/>
        <v>3562627.3000000017</v>
      </c>
      <c r="BD21" s="19">
        <f t="shared" si="22"/>
        <v>46876.675000000003</v>
      </c>
      <c r="BE21" s="20">
        <f t="shared" si="23"/>
        <v>937533.5</v>
      </c>
    </row>
    <row r="22" spans="1:57" x14ac:dyDescent="0.35">
      <c r="A22" s="13" t="s">
        <v>15</v>
      </c>
      <c r="B22" s="13" t="s">
        <v>2</v>
      </c>
      <c r="C22" s="13" t="s">
        <v>159</v>
      </c>
      <c r="D22" s="6" t="s">
        <v>38</v>
      </c>
      <c r="E22" s="6" t="s">
        <v>64</v>
      </c>
      <c r="F22" s="6" t="s">
        <v>81</v>
      </c>
      <c r="G22" s="6" t="s">
        <v>82</v>
      </c>
      <c r="H22" s="14">
        <v>3</v>
      </c>
      <c r="I22" s="14"/>
      <c r="J22" s="7">
        <v>5730095</v>
      </c>
      <c r="K22" s="6" t="s">
        <v>88</v>
      </c>
      <c r="L22" s="6" t="s">
        <v>87</v>
      </c>
      <c r="M22" s="18">
        <v>124.4</v>
      </c>
      <c r="N22" s="18">
        <f>M22*0.8</f>
        <v>99.52000000000001</v>
      </c>
      <c r="O22" s="16">
        <v>0.12440000000000001</v>
      </c>
      <c r="P22" s="16">
        <v>0.12440000000000001</v>
      </c>
      <c r="Q22" s="16">
        <v>0.12440000000000001</v>
      </c>
      <c r="R22" s="16">
        <v>0.12440000000000001</v>
      </c>
      <c r="S22" s="16">
        <v>0.12440000000000001</v>
      </c>
      <c r="T22" s="16">
        <v>0.12440000000000001</v>
      </c>
      <c r="U22" s="16">
        <v>0.12440000000000001</v>
      </c>
      <c r="V22" s="16">
        <v>0.12440000000000001</v>
      </c>
      <c r="W22" s="16">
        <v>0.12440000000000001</v>
      </c>
      <c r="X22" s="16">
        <v>0.12440000000000001</v>
      </c>
      <c r="Y22" s="16">
        <v>0.12440000000000001</v>
      </c>
      <c r="Z22" s="16">
        <v>0.12440000000000001</v>
      </c>
      <c r="AA22" s="16">
        <v>0.12440000000000001</v>
      </c>
      <c r="AB22" s="16">
        <v>0.12440000000000001</v>
      </c>
      <c r="AC22" s="16">
        <v>0.12440000000000001</v>
      </c>
      <c r="AD22" s="16">
        <v>0.12440000000000001</v>
      </c>
      <c r="AE22" s="16">
        <v>0.12440000000000001</v>
      </c>
      <c r="AF22" s="16">
        <v>0.12440000000000001</v>
      </c>
      <c r="AG22" s="16">
        <v>0.12440000000000001</v>
      </c>
      <c r="AH22" s="16">
        <v>0.12440000000000001</v>
      </c>
      <c r="AI22" s="17">
        <f t="shared" si="1"/>
        <v>712823.81800000009</v>
      </c>
      <c r="AJ22" s="17">
        <f t="shared" si="2"/>
        <v>712823.81800000009</v>
      </c>
      <c r="AK22" s="17">
        <f t="shared" si="3"/>
        <v>712823.81800000009</v>
      </c>
      <c r="AL22" s="17">
        <f t="shared" si="4"/>
        <v>712823.81800000009</v>
      </c>
      <c r="AM22" s="17">
        <f t="shared" si="5"/>
        <v>712823.81800000009</v>
      </c>
      <c r="AN22" s="17">
        <f t="shared" si="6"/>
        <v>712823.81800000009</v>
      </c>
      <c r="AO22" s="17">
        <f t="shared" si="7"/>
        <v>712823.81800000009</v>
      </c>
      <c r="AP22" s="17">
        <f t="shared" si="8"/>
        <v>712823.81800000009</v>
      </c>
      <c r="AQ22" s="17">
        <f t="shared" si="9"/>
        <v>712823.81800000009</v>
      </c>
      <c r="AR22" s="17">
        <f t="shared" si="10"/>
        <v>712823.81800000009</v>
      </c>
      <c r="AS22" s="17">
        <f t="shared" si="11"/>
        <v>712823.81800000009</v>
      </c>
      <c r="AT22" s="17">
        <f t="shared" si="12"/>
        <v>712823.81800000009</v>
      </c>
      <c r="AU22" s="17">
        <f t="shared" si="13"/>
        <v>712823.81800000009</v>
      </c>
      <c r="AV22" s="17">
        <f t="shared" si="14"/>
        <v>712823.81800000009</v>
      </c>
      <c r="AW22" s="17">
        <f t="shared" si="15"/>
        <v>712823.81800000009</v>
      </c>
      <c r="AX22" s="17">
        <f t="shared" si="16"/>
        <v>712823.81800000009</v>
      </c>
      <c r="AY22" s="17">
        <f t="shared" si="17"/>
        <v>712823.81800000009</v>
      </c>
      <c r="AZ22" s="17">
        <f t="shared" si="18"/>
        <v>712823.81800000009</v>
      </c>
      <c r="BA22" s="17">
        <f t="shared" si="19"/>
        <v>712823.81800000009</v>
      </c>
      <c r="BB22" s="17">
        <f t="shared" si="20"/>
        <v>712823.81800000009</v>
      </c>
      <c r="BC22" s="18">
        <f t="shared" si="21"/>
        <v>14256476.360000001</v>
      </c>
      <c r="BD22" s="19">
        <f t="shared" si="22"/>
        <v>143252.375</v>
      </c>
      <c r="BE22" s="20">
        <f t="shared" si="23"/>
        <v>2865047.5</v>
      </c>
    </row>
    <row r="23" spans="1:57" x14ac:dyDescent="0.35">
      <c r="A23" s="13" t="s">
        <v>10</v>
      </c>
      <c r="B23" s="13" t="s">
        <v>2</v>
      </c>
      <c r="C23" s="13" t="s">
        <v>154</v>
      </c>
      <c r="D23" s="6" t="s">
        <v>37</v>
      </c>
      <c r="E23" s="6" t="s">
        <v>59</v>
      </c>
      <c r="F23" s="6" t="s">
        <v>81</v>
      </c>
      <c r="G23" s="6" t="s">
        <v>82</v>
      </c>
      <c r="H23" s="14">
        <v>1.5</v>
      </c>
      <c r="I23" s="14"/>
      <c r="J23" s="15">
        <v>2621000</v>
      </c>
      <c r="K23" s="6" t="s">
        <v>87</v>
      </c>
      <c r="L23" s="6" t="s">
        <v>87</v>
      </c>
      <c r="M23" s="18">
        <v>101</v>
      </c>
      <c r="N23" s="18">
        <f>M23</f>
        <v>101</v>
      </c>
      <c r="O23" s="16">
        <v>0.16</v>
      </c>
      <c r="P23" s="16">
        <v>0.16</v>
      </c>
      <c r="Q23" s="16">
        <v>0.16</v>
      </c>
      <c r="R23" s="16">
        <v>0.16</v>
      </c>
      <c r="S23" s="16">
        <v>0.16</v>
      </c>
      <c r="T23" s="16">
        <v>0.16</v>
      </c>
      <c r="U23" s="16">
        <v>0.16</v>
      </c>
      <c r="V23" s="16">
        <v>0.16</v>
      </c>
      <c r="W23" s="16">
        <v>0.16</v>
      </c>
      <c r="X23" s="16">
        <v>0.16</v>
      </c>
      <c r="Y23" s="16">
        <v>0.06</v>
      </c>
      <c r="Z23" s="16">
        <v>0.04</v>
      </c>
      <c r="AA23" s="16">
        <v>0.04</v>
      </c>
      <c r="AB23" s="16">
        <v>0.04</v>
      </c>
      <c r="AC23" s="16">
        <v>0.04</v>
      </c>
      <c r="AD23" s="16">
        <v>0.04</v>
      </c>
      <c r="AE23" s="16">
        <v>0.04</v>
      </c>
      <c r="AF23" s="16">
        <v>0.04</v>
      </c>
      <c r="AG23" s="16">
        <v>0.04</v>
      </c>
      <c r="AH23" s="16">
        <v>0.04</v>
      </c>
      <c r="AI23" s="17">
        <f t="shared" si="1"/>
        <v>419360</v>
      </c>
      <c r="AJ23" s="17">
        <f t="shared" si="2"/>
        <v>419360</v>
      </c>
      <c r="AK23" s="17">
        <f t="shared" si="3"/>
        <v>419360</v>
      </c>
      <c r="AL23" s="17">
        <f t="shared" si="4"/>
        <v>419360</v>
      </c>
      <c r="AM23" s="17">
        <f t="shared" si="5"/>
        <v>419360</v>
      </c>
      <c r="AN23" s="17">
        <f t="shared" si="6"/>
        <v>419360</v>
      </c>
      <c r="AO23" s="17">
        <f t="shared" si="7"/>
        <v>419360</v>
      </c>
      <c r="AP23" s="17">
        <f t="shared" si="8"/>
        <v>419360</v>
      </c>
      <c r="AQ23" s="17">
        <f t="shared" si="9"/>
        <v>419360</v>
      </c>
      <c r="AR23" s="17">
        <f t="shared" si="10"/>
        <v>419360</v>
      </c>
      <c r="AS23" s="17">
        <f t="shared" si="11"/>
        <v>157260</v>
      </c>
      <c r="AT23" s="17">
        <f t="shared" si="12"/>
        <v>104840</v>
      </c>
      <c r="AU23" s="17">
        <f t="shared" si="13"/>
        <v>104840</v>
      </c>
      <c r="AV23" s="17">
        <f t="shared" si="14"/>
        <v>104840</v>
      </c>
      <c r="AW23" s="17">
        <f t="shared" si="15"/>
        <v>104840</v>
      </c>
      <c r="AX23" s="17">
        <f t="shared" si="16"/>
        <v>104840</v>
      </c>
      <c r="AY23" s="17">
        <f t="shared" si="17"/>
        <v>104840</v>
      </c>
      <c r="AZ23" s="17">
        <f t="shared" si="18"/>
        <v>104840</v>
      </c>
      <c r="BA23" s="17">
        <f t="shared" si="19"/>
        <v>104840</v>
      </c>
      <c r="BB23" s="17">
        <f t="shared" si="20"/>
        <v>104840</v>
      </c>
      <c r="BC23" s="18">
        <f t="shared" si="21"/>
        <v>5294420</v>
      </c>
      <c r="BD23" s="19">
        <f t="shared" si="22"/>
        <v>65525</v>
      </c>
      <c r="BE23" s="20">
        <f t="shared" si="23"/>
        <v>1310500</v>
      </c>
    </row>
    <row r="24" spans="1:57" x14ac:dyDescent="0.35">
      <c r="A24" s="13" t="s">
        <v>11</v>
      </c>
      <c r="B24" s="13" t="s">
        <v>2</v>
      </c>
      <c r="C24" s="13" t="s">
        <v>155</v>
      </c>
      <c r="D24" s="6" t="s">
        <v>34</v>
      </c>
      <c r="E24" s="6" t="s">
        <v>60</v>
      </c>
      <c r="F24" s="6" t="s">
        <v>81</v>
      </c>
      <c r="G24" s="6" t="s">
        <v>82</v>
      </c>
      <c r="H24" s="14">
        <v>1.9750000000000001</v>
      </c>
      <c r="I24" s="14"/>
      <c r="J24" s="7">
        <v>3743170</v>
      </c>
      <c r="K24" s="6" t="s">
        <v>87</v>
      </c>
      <c r="L24" s="6" t="s">
        <v>87</v>
      </c>
      <c r="M24" s="18">
        <v>105</v>
      </c>
      <c r="N24" s="18">
        <f>M24</f>
        <v>105</v>
      </c>
      <c r="O24" s="16">
        <v>0.105</v>
      </c>
      <c r="P24" s="16">
        <v>0.105</v>
      </c>
      <c r="Q24" s="16">
        <v>0.105</v>
      </c>
      <c r="R24" s="16">
        <v>0.105</v>
      </c>
      <c r="S24" s="16">
        <v>0.105</v>
      </c>
      <c r="T24" s="16">
        <v>0.105</v>
      </c>
      <c r="U24" s="16">
        <v>0.105</v>
      </c>
      <c r="V24" s="16">
        <v>0.105</v>
      </c>
      <c r="W24" s="16">
        <v>0.105</v>
      </c>
      <c r="X24" s="16">
        <v>0.105</v>
      </c>
      <c r="Y24" s="16">
        <v>0.105</v>
      </c>
      <c r="Z24" s="16">
        <v>0.105</v>
      </c>
      <c r="AA24" s="16">
        <v>0.105</v>
      </c>
      <c r="AB24" s="16">
        <v>0.105</v>
      </c>
      <c r="AC24" s="16">
        <v>0.105</v>
      </c>
      <c r="AD24" s="16">
        <v>0.105</v>
      </c>
      <c r="AE24" s="16">
        <v>0.105</v>
      </c>
      <c r="AF24" s="16">
        <v>0.105</v>
      </c>
      <c r="AG24" s="16">
        <v>0.105</v>
      </c>
      <c r="AH24" s="16">
        <v>0.105</v>
      </c>
      <c r="AI24" s="17">
        <f t="shared" si="1"/>
        <v>393032.85</v>
      </c>
      <c r="AJ24" s="17">
        <f t="shared" si="2"/>
        <v>393032.85</v>
      </c>
      <c r="AK24" s="17">
        <f t="shared" si="3"/>
        <v>393032.85</v>
      </c>
      <c r="AL24" s="17">
        <f t="shared" si="4"/>
        <v>393032.85</v>
      </c>
      <c r="AM24" s="17">
        <f t="shared" si="5"/>
        <v>393032.85</v>
      </c>
      <c r="AN24" s="17">
        <f t="shared" si="6"/>
        <v>393032.85</v>
      </c>
      <c r="AO24" s="17">
        <f t="shared" si="7"/>
        <v>393032.85</v>
      </c>
      <c r="AP24" s="17">
        <f t="shared" si="8"/>
        <v>393032.85</v>
      </c>
      <c r="AQ24" s="17">
        <f t="shared" si="9"/>
        <v>393032.85</v>
      </c>
      <c r="AR24" s="17">
        <f t="shared" si="10"/>
        <v>393032.85</v>
      </c>
      <c r="AS24" s="17">
        <f t="shared" si="11"/>
        <v>393032.85</v>
      </c>
      <c r="AT24" s="17">
        <f t="shared" si="12"/>
        <v>393032.85</v>
      </c>
      <c r="AU24" s="17">
        <f t="shared" si="13"/>
        <v>393032.85</v>
      </c>
      <c r="AV24" s="17">
        <f t="shared" si="14"/>
        <v>393032.85</v>
      </c>
      <c r="AW24" s="17">
        <f t="shared" si="15"/>
        <v>393032.85</v>
      </c>
      <c r="AX24" s="17">
        <f t="shared" si="16"/>
        <v>393032.85</v>
      </c>
      <c r="AY24" s="17">
        <f t="shared" si="17"/>
        <v>393032.85</v>
      </c>
      <c r="AZ24" s="17">
        <f t="shared" si="18"/>
        <v>393032.85</v>
      </c>
      <c r="BA24" s="17">
        <f t="shared" si="19"/>
        <v>393032.85</v>
      </c>
      <c r="BB24" s="17">
        <f t="shared" si="20"/>
        <v>393032.85</v>
      </c>
      <c r="BC24" s="18">
        <f t="shared" si="21"/>
        <v>7860656.9999999972</v>
      </c>
      <c r="BD24" s="19">
        <f t="shared" si="22"/>
        <v>93579.25</v>
      </c>
      <c r="BE24" s="20">
        <f t="shared" si="23"/>
        <v>1871585</v>
      </c>
    </row>
    <row r="25" spans="1:57" x14ac:dyDescent="0.35">
      <c r="A25" s="13" t="s">
        <v>12</v>
      </c>
      <c r="B25" s="13" t="s">
        <v>0</v>
      </c>
      <c r="C25" s="13" t="s">
        <v>156</v>
      </c>
      <c r="D25" s="6" t="s">
        <v>34</v>
      </c>
      <c r="E25" s="6" t="s">
        <v>61</v>
      </c>
      <c r="F25" s="6" t="s">
        <v>81</v>
      </c>
      <c r="G25" s="6" t="s">
        <v>82</v>
      </c>
      <c r="H25" s="14">
        <v>1</v>
      </c>
      <c r="I25" s="14"/>
      <c r="J25" s="7">
        <v>2137712</v>
      </c>
      <c r="K25" s="6" t="s">
        <v>87</v>
      </c>
      <c r="L25" s="6" t="s">
        <v>87</v>
      </c>
      <c r="M25" s="18">
        <v>105.5</v>
      </c>
      <c r="N25" s="18">
        <f>M25</f>
        <v>105.5</v>
      </c>
      <c r="O25" s="16">
        <v>0.1055</v>
      </c>
      <c r="P25" s="16">
        <v>0.1055</v>
      </c>
      <c r="Q25" s="16">
        <v>0.1055</v>
      </c>
      <c r="R25" s="16">
        <v>0.1055</v>
      </c>
      <c r="S25" s="16">
        <v>0.1055</v>
      </c>
      <c r="T25" s="16">
        <v>0.1055</v>
      </c>
      <c r="U25" s="16">
        <v>0.1055</v>
      </c>
      <c r="V25" s="16">
        <v>0.1055</v>
      </c>
      <c r="W25" s="16">
        <v>0.1055</v>
      </c>
      <c r="X25" s="16">
        <v>0.1055</v>
      </c>
      <c r="Y25" s="16">
        <v>0.1055</v>
      </c>
      <c r="Z25" s="16">
        <v>0.1055</v>
      </c>
      <c r="AA25" s="16">
        <v>0.1055</v>
      </c>
      <c r="AB25" s="16">
        <v>0.1055</v>
      </c>
      <c r="AC25" s="16">
        <v>0.1055</v>
      </c>
      <c r="AD25" s="16">
        <v>0.1055</v>
      </c>
      <c r="AE25" s="16">
        <v>0.1055</v>
      </c>
      <c r="AF25" s="16">
        <v>0.1055</v>
      </c>
      <c r="AG25" s="16">
        <v>0.1055</v>
      </c>
      <c r="AH25" s="16">
        <v>0.1055</v>
      </c>
      <c r="AI25" s="17">
        <f t="shared" si="1"/>
        <v>225528.61599999998</v>
      </c>
      <c r="AJ25" s="17">
        <f t="shared" si="2"/>
        <v>225528.61599999998</v>
      </c>
      <c r="AK25" s="17">
        <f t="shared" si="3"/>
        <v>225528.61599999998</v>
      </c>
      <c r="AL25" s="17">
        <f t="shared" si="4"/>
        <v>225528.61599999998</v>
      </c>
      <c r="AM25" s="17">
        <f t="shared" si="5"/>
        <v>225528.61599999998</v>
      </c>
      <c r="AN25" s="17">
        <f t="shared" si="6"/>
        <v>225528.61599999998</v>
      </c>
      <c r="AO25" s="17">
        <f t="shared" si="7"/>
        <v>225528.61599999998</v>
      </c>
      <c r="AP25" s="17">
        <f t="shared" si="8"/>
        <v>225528.61599999998</v>
      </c>
      <c r="AQ25" s="17">
        <f t="shared" si="9"/>
        <v>225528.61599999998</v>
      </c>
      <c r="AR25" s="17">
        <f t="shared" si="10"/>
        <v>225528.61599999998</v>
      </c>
      <c r="AS25" s="17">
        <f t="shared" si="11"/>
        <v>225528.61599999998</v>
      </c>
      <c r="AT25" s="17">
        <f t="shared" si="12"/>
        <v>225528.61599999998</v>
      </c>
      <c r="AU25" s="17">
        <f t="shared" si="13"/>
        <v>225528.61599999998</v>
      </c>
      <c r="AV25" s="17">
        <f t="shared" si="14"/>
        <v>225528.61599999998</v>
      </c>
      <c r="AW25" s="17">
        <f t="shared" si="15"/>
        <v>225528.61599999998</v>
      </c>
      <c r="AX25" s="17">
        <f t="shared" si="16"/>
        <v>225528.61599999998</v>
      </c>
      <c r="AY25" s="17">
        <f t="shared" si="17"/>
        <v>225528.61599999998</v>
      </c>
      <c r="AZ25" s="17">
        <f t="shared" si="18"/>
        <v>225528.61599999998</v>
      </c>
      <c r="BA25" s="17">
        <f t="shared" si="19"/>
        <v>225528.61599999998</v>
      </c>
      <c r="BB25" s="17">
        <f t="shared" si="20"/>
        <v>225528.61599999998</v>
      </c>
      <c r="BC25" s="18">
        <f t="shared" si="21"/>
        <v>4510572.3199999994</v>
      </c>
      <c r="BD25" s="19">
        <f t="shared" si="22"/>
        <v>53442.8</v>
      </c>
      <c r="BE25" s="20">
        <f t="shared" si="23"/>
        <v>1068856</v>
      </c>
    </row>
    <row r="26" spans="1:57" x14ac:dyDescent="0.35">
      <c r="A26" s="13" t="s">
        <v>13</v>
      </c>
      <c r="B26" s="13" t="s">
        <v>0</v>
      </c>
      <c r="C26" s="13" t="s">
        <v>157</v>
      </c>
      <c r="D26" s="6" t="s">
        <v>34</v>
      </c>
      <c r="E26" s="6" t="s">
        <v>62</v>
      </c>
      <c r="F26" s="6" t="s">
        <v>81</v>
      </c>
      <c r="G26" s="6" t="s">
        <v>82</v>
      </c>
      <c r="H26" s="14">
        <v>1</v>
      </c>
      <c r="I26" s="14"/>
      <c r="J26" s="7">
        <v>1722355</v>
      </c>
      <c r="K26" s="6" t="s">
        <v>87</v>
      </c>
      <c r="L26" s="6" t="s">
        <v>87</v>
      </c>
      <c r="M26" s="18">
        <v>106</v>
      </c>
      <c r="N26" s="18">
        <f>M26</f>
        <v>106</v>
      </c>
      <c r="O26" s="16">
        <v>0.106</v>
      </c>
      <c r="P26" s="16">
        <v>0.106</v>
      </c>
      <c r="Q26" s="16">
        <v>0.106</v>
      </c>
      <c r="R26" s="16">
        <v>0.106</v>
      </c>
      <c r="S26" s="16">
        <v>0.106</v>
      </c>
      <c r="T26" s="16">
        <v>0.106</v>
      </c>
      <c r="U26" s="16">
        <v>0.106</v>
      </c>
      <c r="V26" s="16">
        <v>0.106</v>
      </c>
      <c r="W26" s="16">
        <v>0.106</v>
      </c>
      <c r="X26" s="16">
        <v>0.106</v>
      </c>
      <c r="Y26" s="16">
        <v>0.106</v>
      </c>
      <c r="Z26" s="16">
        <v>0.106</v>
      </c>
      <c r="AA26" s="16">
        <v>0.106</v>
      </c>
      <c r="AB26" s="16">
        <v>0.106</v>
      </c>
      <c r="AC26" s="16">
        <v>0.106</v>
      </c>
      <c r="AD26" s="16">
        <v>0.106</v>
      </c>
      <c r="AE26" s="16">
        <v>0.106</v>
      </c>
      <c r="AF26" s="16">
        <v>0.106</v>
      </c>
      <c r="AG26" s="16">
        <v>0.106</v>
      </c>
      <c r="AH26" s="16">
        <v>0.106</v>
      </c>
      <c r="AI26" s="17">
        <f t="shared" si="1"/>
        <v>182569.63</v>
      </c>
      <c r="AJ26" s="17">
        <f t="shared" si="2"/>
        <v>182569.63</v>
      </c>
      <c r="AK26" s="17">
        <f t="shared" si="3"/>
        <v>182569.63</v>
      </c>
      <c r="AL26" s="17">
        <f t="shared" si="4"/>
        <v>182569.63</v>
      </c>
      <c r="AM26" s="17">
        <f t="shared" si="5"/>
        <v>182569.63</v>
      </c>
      <c r="AN26" s="17">
        <f t="shared" si="6"/>
        <v>182569.63</v>
      </c>
      <c r="AO26" s="17">
        <f t="shared" si="7"/>
        <v>182569.63</v>
      </c>
      <c r="AP26" s="17">
        <f t="shared" si="8"/>
        <v>182569.63</v>
      </c>
      <c r="AQ26" s="17">
        <f t="shared" si="9"/>
        <v>182569.63</v>
      </c>
      <c r="AR26" s="17">
        <f t="shared" si="10"/>
        <v>182569.63</v>
      </c>
      <c r="AS26" s="17">
        <f t="shared" si="11"/>
        <v>182569.63</v>
      </c>
      <c r="AT26" s="17">
        <f t="shared" si="12"/>
        <v>182569.63</v>
      </c>
      <c r="AU26" s="17">
        <f t="shared" si="13"/>
        <v>182569.63</v>
      </c>
      <c r="AV26" s="17">
        <f t="shared" si="14"/>
        <v>182569.63</v>
      </c>
      <c r="AW26" s="17">
        <f t="shared" si="15"/>
        <v>182569.63</v>
      </c>
      <c r="AX26" s="17">
        <f t="shared" si="16"/>
        <v>182569.63</v>
      </c>
      <c r="AY26" s="17">
        <f t="shared" si="17"/>
        <v>182569.63</v>
      </c>
      <c r="AZ26" s="17">
        <f t="shared" si="18"/>
        <v>182569.63</v>
      </c>
      <c r="BA26" s="17">
        <f t="shared" si="19"/>
        <v>182569.63</v>
      </c>
      <c r="BB26" s="17">
        <f t="shared" si="20"/>
        <v>182569.63</v>
      </c>
      <c r="BC26" s="18">
        <f t="shared" si="21"/>
        <v>3651392.5999999987</v>
      </c>
      <c r="BD26" s="19">
        <f t="shared" si="22"/>
        <v>43058.875</v>
      </c>
      <c r="BE26" s="20">
        <f t="shared" si="23"/>
        <v>861177.5</v>
      </c>
    </row>
    <row r="27" spans="1:57" x14ac:dyDescent="0.35">
      <c r="A27" s="13" t="s">
        <v>14</v>
      </c>
      <c r="B27" s="13" t="s">
        <v>0</v>
      </c>
      <c r="C27" s="13" t="s">
        <v>158</v>
      </c>
      <c r="D27" s="6" t="s">
        <v>34</v>
      </c>
      <c r="E27" s="6" t="s">
        <v>63</v>
      </c>
      <c r="F27" s="6" t="s">
        <v>81</v>
      </c>
      <c r="G27" s="6" t="s">
        <v>82</v>
      </c>
      <c r="H27" s="14">
        <v>1.9750000000000001</v>
      </c>
      <c r="I27" s="14"/>
      <c r="J27" s="7">
        <v>3617847</v>
      </c>
      <c r="K27" s="6" t="s">
        <v>87</v>
      </c>
      <c r="L27" s="6" t="s">
        <v>87</v>
      </c>
      <c r="M27" s="18">
        <v>115</v>
      </c>
      <c r="N27" s="18">
        <f>M27</f>
        <v>115</v>
      </c>
      <c r="O27" s="16">
        <v>0.115</v>
      </c>
      <c r="P27" s="16">
        <v>0.115</v>
      </c>
      <c r="Q27" s="16">
        <v>0.115</v>
      </c>
      <c r="R27" s="16">
        <v>0.115</v>
      </c>
      <c r="S27" s="16">
        <v>0.115</v>
      </c>
      <c r="T27" s="16">
        <v>0.115</v>
      </c>
      <c r="U27" s="16">
        <v>0.115</v>
      </c>
      <c r="V27" s="16">
        <v>0.115</v>
      </c>
      <c r="W27" s="16">
        <v>0.115</v>
      </c>
      <c r="X27" s="16">
        <v>0.115</v>
      </c>
      <c r="Y27" s="16">
        <v>0.115</v>
      </c>
      <c r="Z27" s="16">
        <v>0.115</v>
      </c>
      <c r="AA27" s="16">
        <v>0.115</v>
      </c>
      <c r="AB27" s="16">
        <v>0.115</v>
      </c>
      <c r="AC27" s="16">
        <v>0.115</v>
      </c>
      <c r="AD27" s="16">
        <v>0.115</v>
      </c>
      <c r="AE27" s="16">
        <v>0.115</v>
      </c>
      <c r="AF27" s="16">
        <v>0.115</v>
      </c>
      <c r="AG27" s="16">
        <v>0.115</v>
      </c>
      <c r="AH27" s="16">
        <v>0.115</v>
      </c>
      <c r="AI27" s="17">
        <f t="shared" si="1"/>
        <v>416052.40500000003</v>
      </c>
      <c r="AJ27" s="17">
        <f t="shared" si="2"/>
        <v>416052.40500000003</v>
      </c>
      <c r="AK27" s="17">
        <f t="shared" si="3"/>
        <v>416052.40500000003</v>
      </c>
      <c r="AL27" s="17">
        <f t="shared" si="4"/>
        <v>416052.40500000003</v>
      </c>
      <c r="AM27" s="17">
        <f t="shared" si="5"/>
        <v>416052.40500000003</v>
      </c>
      <c r="AN27" s="17">
        <f t="shared" si="6"/>
        <v>416052.40500000003</v>
      </c>
      <c r="AO27" s="17">
        <f t="shared" si="7"/>
        <v>416052.40500000003</v>
      </c>
      <c r="AP27" s="17">
        <f t="shared" si="8"/>
        <v>416052.40500000003</v>
      </c>
      <c r="AQ27" s="17">
        <f t="shared" si="9"/>
        <v>416052.40500000003</v>
      </c>
      <c r="AR27" s="17">
        <f t="shared" si="10"/>
        <v>416052.40500000003</v>
      </c>
      <c r="AS27" s="17">
        <f t="shared" si="11"/>
        <v>416052.40500000003</v>
      </c>
      <c r="AT27" s="17">
        <f t="shared" si="12"/>
        <v>416052.40500000003</v>
      </c>
      <c r="AU27" s="17">
        <f t="shared" si="13"/>
        <v>416052.40500000003</v>
      </c>
      <c r="AV27" s="17">
        <f t="shared" si="14"/>
        <v>416052.40500000003</v>
      </c>
      <c r="AW27" s="17">
        <f t="shared" si="15"/>
        <v>416052.40500000003</v>
      </c>
      <c r="AX27" s="17">
        <f t="shared" si="16"/>
        <v>416052.40500000003</v>
      </c>
      <c r="AY27" s="17">
        <f t="shared" si="17"/>
        <v>416052.40500000003</v>
      </c>
      <c r="AZ27" s="17">
        <f t="shared" si="18"/>
        <v>416052.40500000003</v>
      </c>
      <c r="BA27" s="17">
        <f t="shared" si="19"/>
        <v>416052.40500000003</v>
      </c>
      <c r="BB27" s="17">
        <f t="shared" si="20"/>
        <v>416052.40500000003</v>
      </c>
      <c r="BC27" s="18">
        <f t="shared" si="21"/>
        <v>8321048.1000000034</v>
      </c>
      <c r="BD27" s="19">
        <f t="shared" si="22"/>
        <v>90446.175000000003</v>
      </c>
      <c r="BE27" s="20">
        <f t="shared" si="23"/>
        <v>1808923.5</v>
      </c>
    </row>
    <row r="28" spans="1:57" x14ac:dyDescent="0.35">
      <c r="A28" s="13" t="s">
        <v>24</v>
      </c>
      <c r="B28" s="13" t="s">
        <v>0</v>
      </c>
      <c r="C28" s="13" t="s">
        <v>168</v>
      </c>
      <c r="D28" s="6" t="s">
        <v>46</v>
      </c>
      <c r="E28" s="6" t="s">
        <v>73</v>
      </c>
      <c r="F28" s="6" t="s">
        <v>81</v>
      </c>
      <c r="G28" s="6" t="s">
        <v>82</v>
      </c>
      <c r="H28" s="14">
        <v>0.996</v>
      </c>
      <c r="I28" s="14"/>
      <c r="J28" s="7">
        <v>1303374</v>
      </c>
      <c r="K28" s="6" t="s">
        <v>87</v>
      </c>
      <c r="L28" s="6" t="s">
        <v>88</v>
      </c>
      <c r="M28" s="18">
        <v>150</v>
      </c>
      <c r="N28" s="18">
        <f>M28*0.8</f>
        <v>120</v>
      </c>
      <c r="O28" s="16">
        <v>0.15</v>
      </c>
      <c r="P28" s="16">
        <v>0.15</v>
      </c>
      <c r="Q28" s="16">
        <v>0.15</v>
      </c>
      <c r="R28" s="16">
        <v>0.15</v>
      </c>
      <c r="S28" s="16">
        <v>0.15</v>
      </c>
      <c r="T28" s="16">
        <v>0.15</v>
      </c>
      <c r="U28" s="16">
        <v>0.15</v>
      </c>
      <c r="V28" s="16">
        <v>0.15</v>
      </c>
      <c r="W28" s="16">
        <v>0.15</v>
      </c>
      <c r="X28" s="16">
        <v>0.15</v>
      </c>
      <c r="Y28" s="16">
        <v>0.15</v>
      </c>
      <c r="Z28" s="16">
        <v>0.15</v>
      </c>
      <c r="AA28" s="16">
        <v>0.15</v>
      </c>
      <c r="AB28" s="16">
        <v>0.15</v>
      </c>
      <c r="AC28" s="16">
        <v>0.15</v>
      </c>
      <c r="AD28" s="16">
        <v>0.15</v>
      </c>
      <c r="AE28" s="16">
        <v>0.15</v>
      </c>
      <c r="AF28" s="16">
        <v>0.15</v>
      </c>
      <c r="AG28" s="16">
        <v>0.15</v>
      </c>
      <c r="AH28" s="16">
        <v>0.15</v>
      </c>
      <c r="AI28" s="17">
        <f t="shared" si="1"/>
        <v>195506.1</v>
      </c>
      <c r="AJ28" s="17">
        <f t="shared" si="2"/>
        <v>195506.1</v>
      </c>
      <c r="AK28" s="17">
        <f t="shared" si="3"/>
        <v>195506.1</v>
      </c>
      <c r="AL28" s="17">
        <f t="shared" si="4"/>
        <v>195506.1</v>
      </c>
      <c r="AM28" s="17">
        <f t="shared" si="5"/>
        <v>195506.1</v>
      </c>
      <c r="AN28" s="17">
        <f t="shared" si="6"/>
        <v>195506.1</v>
      </c>
      <c r="AO28" s="17">
        <f t="shared" si="7"/>
        <v>195506.1</v>
      </c>
      <c r="AP28" s="17">
        <f t="shared" si="8"/>
        <v>195506.1</v>
      </c>
      <c r="AQ28" s="17">
        <f t="shared" si="9"/>
        <v>195506.1</v>
      </c>
      <c r="AR28" s="17">
        <f t="shared" si="10"/>
        <v>195506.1</v>
      </c>
      <c r="AS28" s="17">
        <f t="shared" si="11"/>
        <v>195506.1</v>
      </c>
      <c r="AT28" s="17">
        <f t="shared" si="12"/>
        <v>195506.1</v>
      </c>
      <c r="AU28" s="17">
        <f t="shared" si="13"/>
        <v>195506.1</v>
      </c>
      <c r="AV28" s="17">
        <f t="shared" si="14"/>
        <v>195506.1</v>
      </c>
      <c r="AW28" s="17">
        <f t="shared" si="15"/>
        <v>195506.1</v>
      </c>
      <c r="AX28" s="17">
        <f t="shared" si="16"/>
        <v>195506.1</v>
      </c>
      <c r="AY28" s="17">
        <f t="shared" si="17"/>
        <v>195506.1</v>
      </c>
      <c r="AZ28" s="17">
        <f t="shared" si="18"/>
        <v>195506.1</v>
      </c>
      <c r="BA28" s="17">
        <f t="shared" si="19"/>
        <v>195506.1</v>
      </c>
      <c r="BB28" s="17">
        <f t="shared" si="20"/>
        <v>195506.1</v>
      </c>
      <c r="BC28" s="18">
        <f t="shared" si="21"/>
        <v>3910122.0000000014</v>
      </c>
      <c r="BD28" s="19">
        <f t="shared" si="22"/>
        <v>32584.350000000002</v>
      </c>
      <c r="BE28" s="20">
        <f t="shared" si="23"/>
        <v>651687</v>
      </c>
    </row>
    <row r="29" spans="1:57" x14ac:dyDescent="0.35">
      <c r="A29" s="13" t="s">
        <v>25</v>
      </c>
      <c r="B29" s="13" t="s">
        <v>2</v>
      </c>
      <c r="C29" s="13" t="s">
        <v>169</v>
      </c>
      <c r="D29" s="6" t="s">
        <v>47</v>
      </c>
      <c r="E29" s="6" t="s">
        <v>74</v>
      </c>
      <c r="F29" s="6" t="s">
        <v>81</v>
      </c>
      <c r="G29" s="6" t="s">
        <v>83</v>
      </c>
      <c r="H29" s="14">
        <v>4</v>
      </c>
      <c r="I29" s="14"/>
      <c r="J29" s="7">
        <v>8258000</v>
      </c>
      <c r="K29" s="6" t="s">
        <v>87</v>
      </c>
      <c r="L29" s="6" t="s">
        <v>88</v>
      </c>
      <c r="M29" s="18">
        <v>150.49</v>
      </c>
      <c r="N29" s="18">
        <f>M29*0.8</f>
        <v>120.39200000000001</v>
      </c>
      <c r="O29" s="16">
        <v>0.15049000000000001</v>
      </c>
      <c r="P29" s="16">
        <v>0.15049000000000001</v>
      </c>
      <c r="Q29" s="16">
        <v>0.15049000000000001</v>
      </c>
      <c r="R29" s="16">
        <v>0.15049000000000001</v>
      </c>
      <c r="S29" s="16">
        <v>0.15049000000000001</v>
      </c>
      <c r="T29" s="16">
        <v>0.15049000000000001</v>
      </c>
      <c r="U29" s="16">
        <v>0.15049000000000001</v>
      </c>
      <c r="V29" s="16">
        <v>0.15049000000000001</v>
      </c>
      <c r="W29" s="16">
        <v>0.15049000000000001</v>
      </c>
      <c r="X29" s="16">
        <v>0.15049000000000001</v>
      </c>
      <c r="Y29" s="16">
        <v>0.15049000000000001</v>
      </c>
      <c r="Z29" s="16">
        <v>0.15049000000000001</v>
      </c>
      <c r="AA29" s="16">
        <v>0.15049000000000001</v>
      </c>
      <c r="AB29" s="16">
        <v>0.15049000000000001</v>
      </c>
      <c r="AC29" s="16">
        <v>0.15049000000000001</v>
      </c>
      <c r="AD29" s="16">
        <v>0.15049000000000001</v>
      </c>
      <c r="AE29" s="16">
        <v>0.15049000000000001</v>
      </c>
      <c r="AF29" s="16">
        <v>0.15049000000000001</v>
      </c>
      <c r="AG29" s="16">
        <v>0.15049000000000001</v>
      </c>
      <c r="AH29" s="16">
        <v>0.15049000000000001</v>
      </c>
      <c r="AI29" s="17">
        <f t="shared" si="1"/>
        <v>1242746.4200000002</v>
      </c>
      <c r="AJ29" s="17">
        <f t="shared" si="2"/>
        <v>1242746.4200000002</v>
      </c>
      <c r="AK29" s="17">
        <f t="shared" si="3"/>
        <v>1242746.4200000002</v>
      </c>
      <c r="AL29" s="17">
        <f t="shared" si="4"/>
        <v>1242746.4200000002</v>
      </c>
      <c r="AM29" s="17">
        <f t="shared" si="5"/>
        <v>1242746.4200000002</v>
      </c>
      <c r="AN29" s="17">
        <f t="shared" si="6"/>
        <v>1242746.4200000002</v>
      </c>
      <c r="AO29" s="17">
        <f t="shared" si="7"/>
        <v>1242746.4200000002</v>
      </c>
      <c r="AP29" s="17">
        <f t="shared" si="8"/>
        <v>1242746.4200000002</v>
      </c>
      <c r="AQ29" s="17">
        <f t="shared" si="9"/>
        <v>1242746.4200000002</v>
      </c>
      <c r="AR29" s="17">
        <f t="shared" si="10"/>
        <v>1242746.4200000002</v>
      </c>
      <c r="AS29" s="17">
        <f t="shared" si="11"/>
        <v>1242746.4200000002</v>
      </c>
      <c r="AT29" s="17">
        <f t="shared" si="12"/>
        <v>1242746.4200000002</v>
      </c>
      <c r="AU29" s="17">
        <f t="shared" si="13"/>
        <v>1242746.4200000002</v>
      </c>
      <c r="AV29" s="17">
        <f t="shared" si="14"/>
        <v>1242746.4200000002</v>
      </c>
      <c r="AW29" s="17">
        <f t="shared" si="15"/>
        <v>1242746.4200000002</v>
      </c>
      <c r="AX29" s="17">
        <f t="shared" si="16"/>
        <v>1242746.4200000002</v>
      </c>
      <c r="AY29" s="17">
        <f t="shared" si="17"/>
        <v>1242746.4200000002</v>
      </c>
      <c r="AZ29" s="17">
        <f t="shared" si="18"/>
        <v>1242746.4200000002</v>
      </c>
      <c r="BA29" s="17">
        <f t="shared" si="19"/>
        <v>1242746.4200000002</v>
      </c>
      <c r="BB29" s="17">
        <f t="shared" si="20"/>
        <v>1242746.4200000002</v>
      </c>
      <c r="BC29" s="18">
        <f t="shared" si="21"/>
        <v>24854928.400000013</v>
      </c>
      <c r="BD29" s="19">
        <f t="shared" si="22"/>
        <v>206450</v>
      </c>
      <c r="BE29" s="20">
        <f t="shared" si="23"/>
        <v>4129000</v>
      </c>
    </row>
    <row r="30" spans="1:57" x14ac:dyDescent="0.35">
      <c r="A30" s="13" t="s">
        <v>16</v>
      </c>
      <c r="B30" s="13" t="s">
        <v>2</v>
      </c>
      <c r="C30" s="13" t="s">
        <v>160</v>
      </c>
      <c r="D30" s="6" t="s">
        <v>39</v>
      </c>
      <c r="E30" s="6" t="s">
        <v>65</v>
      </c>
      <c r="F30" s="6" t="s">
        <v>84</v>
      </c>
      <c r="G30" s="6"/>
      <c r="H30" s="14">
        <v>3.996</v>
      </c>
      <c r="I30" s="14"/>
      <c r="J30" s="7">
        <v>31361000</v>
      </c>
      <c r="K30" s="6" t="s">
        <v>87</v>
      </c>
      <c r="L30" s="6" t="s">
        <v>87</v>
      </c>
      <c r="M30" s="18">
        <v>127.4</v>
      </c>
      <c r="N30" s="18">
        <f t="shared" ref="N30:N43" si="24">M30</f>
        <v>127.4</v>
      </c>
      <c r="O30" s="16">
        <v>0.12740000000000001</v>
      </c>
      <c r="P30" s="16">
        <v>0.12740000000000001</v>
      </c>
      <c r="Q30" s="16">
        <v>0.12740000000000001</v>
      </c>
      <c r="R30" s="16">
        <v>0.12740000000000001</v>
      </c>
      <c r="S30" s="16">
        <v>0.12740000000000001</v>
      </c>
      <c r="T30" s="16">
        <v>0.12740000000000001</v>
      </c>
      <c r="U30" s="16">
        <v>0.12740000000000001</v>
      </c>
      <c r="V30" s="16">
        <v>0.12740000000000001</v>
      </c>
      <c r="W30" s="16">
        <v>0.12740000000000001</v>
      </c>
      <c r="X30" s="16">
        <v>0.12740000000000001</v>
      </c>
      <c r="Y30" s="16">
        <v>0.12740000000000001</v>
      </c>
      <c r="Z30" s="16">
        <v>0.12740000000000001</v>
      </c>
      <c r="AA30" s="16">
        <v>0.12740000000000001</v>
      </c>
      <c r="AB30" s="16">
        <v>0.12740000000000001</v>
      </c>
      <c r="AC30" s="16">
        <v>0.12740000000000001</v>
      </c>
      <c r="AD30" s="16">
        <v>0.12740000000000001</v>
      </c>
      <c r="AE30" s="16">
        <v>0.12740000000000001</v>
      </c>
      <c r="AF30" s="16">
        <v>0.12740000000000001</v>
      </c>
      <c r="AG30" s="16">
        <v>0.12740000000000001</v>
      </c>
      <c r="AH30" s="16">
        <v>0.12740000000000001</v>
      </c>
      <c r="AI30" s="17">
        <f t="shared" si="1"/>
        <v>3995391.4000000004</v>
      </c>
      <c r="AJ30" s="17">
        <f t="shared" si="2"/>
        <v>3995391.4000000004</v>
      </c>
      <c r="AK30" s="17">
        <f t="shared" si="3"/>
        <v>3995391.4000000004</v>
      </c>
      <c r="AL30" s="17">
        <f t="shared" si="4"/>
        <v>3995391.4000000004</v>
      </c>
      <c r="AM30" s="17">
        <f t="shared" si="5"/>
        <v>3995391.4000000004</v>
      </c>
      <c r="AN30" s="17">
        <f t="shared" si="6"/>
        <v>3995391.4000000004</v>
      </c>
      <c r="AO30" s="17">
        <f t="shared" si="7"/>
        <v>3995391.4000000004</v>
      </c>
      <c r="AP30" s="17">
        <f t="shared" si="8"/>
        <v>3995391.4000000004</v>
      </c>
      <c r="AQ30" s="17">
        <f t="shared" si="9"/>
        <v>3995391.4000000004</v>
      </c>
      <c r="AR30" s="17">
        <f t="shared" si="10"/>
        <v>3995391.4000000004</v>
      </c>
      <c r="AS30" s="17">
        <f t="shared" si="11"/>
        <v>3995391.4000000004</v>
      </c>
      <c r="AT30" s="17">
        <f t="shared" si="12"/>
        <v>3995391.4000000004</v>
      </c>
      <c r="AU30" s="17">
        <f t="shared" si="13"/>
        <v>3995391.4000000004</v>
      </c>
      <c r="AV30" s="17">
        <f t="shared" si="14"/>
        <v>3995391.4000000004</v>
      </c>
      <c r="AW30" s="17">
        <f t="shared" si="15"/>
        <v>3995391.4000000004</v>
      </c>
      <c r="AX30" s="17">
        <f t="shared" si="16"/>
        <v>3995391.4000000004</v>
      </c>
      <c r="AY30" s="17">
        <f t="shared" si="17"/>
        <v>3995391.4000000004</v>
      </c>
      <c r="AZ30" s="17">
        <f t="shared" si="18"/>
        <v>3995391.4000000004</v>
      </c>
      <c r="BA30" s="17">
        <f t="shared" si="19"/>
        <v>3995391.4000000004</v>
      </c>
      <c r="BB30" s="17">
        <f t="shared" si="20"/>
        <v>3995391.4000000004</v>
      </c>
      <c r="BC30" s="18">
        <f t="shared" si="21"/>
        <v>79907828</v>
      </c>
      <c r="BD30" s="19">
        <f t="shared" si="22"/>
        <v>784025</v>
      </c>
      <c r="BE30" s="20">
        <f t="shared" si="23"/>
        <v>15680500</v>
      </c>
    </row>
    <row r="31" spans="1:57" x14ac:dyDescent="0.35">
      <c r="A31" s="13" t="s">
        <v>31</v>
      </c>
      <c r="B31" s="13" t="s">
        <v>0</v>
      </c>
      <c r="C31" s="13" t="s">
        <v>175</v>
      </c>
      <c r="D31" s="6" t="s">
        <v>52</v>
      </c>
      <c r="E31" s="6" t="s">
        <v>79</v>
      </c>
      <c r="F31" s="6" t="s">
        <v>81</v>
      </c>
      <c r="G31" s="6" t="s">
        <v>82</v>
      </c>
      <c r="H31" s="14">
        <v>4</v>
      </c>
      <c r="I31" s="14"/>
      <c r="J31" s="7">
        <v>6144000</v>
      </c>
      <c r="K31" s="6" t="s">
        <v>87</v>
      </c>
      <c r="L31" s="6" t="s">
        <v>87</v>
      </c>
      <c r="M31" s="18">
        <v>127.8</v>
      </c>
      <c r="N31" s="18">
        <f t="shared" si="24"/>
        <v>127.8</v>
      </c>
      <c r="O31" s="16">
        <v>0.14699999999999999</v>
      </c>
      <c r="P31" s="16">
        <v>0.14479499999999998</v>
      </c>
      <c r="Q31" s="16">
        <v>0.14262307499999999</v>
      </c>
      <c r="R31" s="16">
        <v>0.14048372887499999</v>
      </c>
      <c r="S31" s="16">
        <v>0.138376472941875</v>
      </c>
      <c r="T31" s="16">
        <v>0.13630082584774686</v>
      </c>
      <c r="U31" s="16">
        <v>0.13425631346003064</v>
      </c>
      <c r="V31" s="16">
        <v>0.13224246875813017</v>
      </c>
      <c r="W31" s="16">
        <v>0.13025883172675823</v>
      </c>
      <c r="X31" s="16">
        <v>0.12830494925085684</v>
      </c>
      <c r="Y31" s="16">
        <v>0.12638037501209401</v>
      </c>
      <c r="Z31" s="16">
        <v>0.12448466938691259</v>
      </c>
      <c r="AA31" s="16">
        <v>0.12261739934610891</v>
      </c>
      <c r="AB31" s="16">
        <v>0.12077813835591727</v>
      </c>
      <c r="AC31" s="16">
        <v>0.11896646628057851</v>
      </c>
      <c r="AD31" s="16">
        <v>0.11718196928636983</v>
      </c>
      <c r="AE31" s="16">
        <v>0.11542423974707428</v>
      </c>
      <c r="AF31" s="16">
        <v>0.11369287615086816</v>
      </c>
      <c r="AG31" s="16">
        <v>0.11198748300860514</v>
      </c>
      <c r="AH31" s="16">
        <v>0.11030767076347607</v>
      </c>
      <c r="AI31" s="17">
        <f t="shared" si="1"/>
        <v>903168</v>
      </c>
      <c r="AJ31" s="17">
        <f t="shared" si="2"/>
        <v>889620.47999999986</v>
      </c>
      <c r="AK31" s="17">
        <f t="shared" si="3"/>
        <v>876276.17279999994</v>
      </c>
      <c r="AL31" s="17">
        <f t="shared" si="4"/>
        <v>863132.03020799998</v>
      </c>
      <c r="AM31" s="17">
        <f t="shared" si="5"/>
        <v>850185.04975488002</v>
      </c>
      <c r="AN31" s="17">
        <f t="shared" si="6"/>
        <v>837432.27400855673</v>
      </c>
      <c r="AO31" s="17">
        <f t="shared" si="7"/>
        <v>824870.78989842825</v>
      </c>
      <c r="AP31" s="17">
        <f t="shared" si="8"/>
        <v>812497.72804995172</v>
      </c>
      <c r="AQ31" s="17">
        <f t="shared" si="9"/>
        <v>800310.2621292026</v>
      </c>
      <c r="AR31" s="17">
        <f t="shared" si="10"/>
        <v>788305.60819726437</v>
      </c>
      <c r="AS31" s="17">
        <f t="shared" si="11"/>
        <v>776481.02407430555</v>
      </c>
      <c r="AT31" s="17">
        <f t="shared" si="12"/>
        <v>764833.80871319096</v>
      </c>
      <c r="AU31" s="17">
        <f t="shared" si="13"/>
        <v>753361.30158249312</v>
      </c>
      <c r="AV31" s="17">
        <f t="shared" si="14"/>
        <v>742060.88205875573</v>
      </c>
      <c r="AW31" s="17">
        <f t="shared" si="15"/>
        <v>730929.9688278744</v>
      </c>
      <c r="AX31" s="17">
        <f t="shared" si="16"/>
        <v>719966.01929545624</v>
      </c>
      <c r="AY31" s="17">
        <f t="shared" si="17"/>
        <v>709166.52900602436</v>
      </c>
      <c r="AZ31" s="17">
        <f t="shared" si="18"/>
        <v>698529.03107093403</v>
      </c>
      <c r="BA31" s="17">
        <f t="shared" si="19"/>
        <v>688051.09560487</v>
      </c>
      <c r="BB31" s="17">
        <f t="shared" si="20"/>
        <v>677730.32917079702</v>
      </c>
      <c r="BC31" s="18">
        <f t="shared" si="21"/>
        <v>15706908.384450985</v>
      </c>
      <c r="BD31" s="19">
        <f t="shared" si="22"/>
        <v>153600</v>
      </c>
      <c r="BE31" s="20">
        <f t="shared" si="23"/>
        <v>3072000</v>
      </c>
    </row>
    <row r="32" spans="1:57" x14ac:dyDescent="0.35">
      <c r="A32" s="13" t="s">
        <v>17</v>
      </c>
      <c r="B32" s="13" t="s">
        <v>2</v>
      </c>
      <c r="C32" s="13" t="s">
        <v>161</v>
      </c>
      <c r="D32" s="6" t="s">
        <v>40</v>
      </c>
      <c r="E32" s="6" t="s">
        <v>66</v>
      </c>
      <c r="F32" s="6" t="s">
        <v>84</v>
      </c>
      <c r="G32" s="6"/>
      <c r="H32" s="14">
        <v>2.8</v>
      </c>
      <c r="I32" s="14"/>
      <c r="J32" s="7">
        <v>21988476</v>
      </c>
      <c r="K32" s="6" t="s">
        <v>87</v>
      </c>
      <c r="L32" s="6" t="s">
        <v>87</v>
      </c>
      <c r="M32" s="8">
        <v>128</v>
      </c>
      <c r="N32" s="8">
        <f t="shared" si="24"/>
        <v>128</v>
      </c>
      <c r="O32" s="16">
        <v>0.128</v>
      </c>
      <c r="P32" s="16">
        <v>0.128</v>
      </c>
      <c r="Q32" s="16">
        <v>0.128</v>
      </c>
      <c r="R32" s="16">
        <v>0.128</v>
      </c>
      <c r="S32" s="16">
        <v>0.128</v>
      </c>
      <c r="T32" s="16">
        <v>0.128</v>
      </c>
      <c r="U32" s="16">
        <v>0.128</v>
      </c>
      <c r="V32" s="16">
        <v>0.128</v>
      </c>
      <c r="W32" s="16">
        <v>0.128</v>
      </c>
      <c r="X32" s="16">
        <v>0.128</v>
      </c>
      <c r="Y32" s="16">
        <v>0.128</v>
      </c>
      <c r="Z32" s="16">
        <v>0.128</v>
      </c>
      <c r="AA32" s="16">
        <v>0.128</v>
      </c>
      <c r="AB32" s="16">
        <v>0.128</v>
      </c>
      <c r="AC32" s="16">
        <v>0.128</v>
      </c>
      <c r="AD32" s="16">
        <v>0.128</v>
      </c>
      <c r="AE32" s="16">
        <v>0.128</v>
      </c>
      <c r="AF32" s="16">
        <v>0.128</v>
      </c>
      <c r="AG32" s="16">
        <v>0.128</v>
      </c>
      <c r="AH32" s="16">
        <v>0.128</v>
      </c>
      <c r="AI32" s="17">
        <f t="shared" si="1"/>
        <v>2814524.9279999998</v>
      </c>
      <c r="AJ32" s="17">
        <f t="shared" si="2"/>
        <v>2814524.9279999998</v>
      </c>
      <c r="AK32" s="17">
        <f t="shared" si="3"/>
        <v>2814524.9279999998</v>
      </c>
      <c r="AL32" s="17">
        <f t="shared" si="4"/>
        <v>2814524.9279999998</v>
      </c>
      <c r="AM32" s="17">
        <f t="shared" si="5"/>
        <v>2814524.9279999998</v>
      </c>
      <c r="AN32" s="17">
        <f t="shared" si="6"/>
        <v>2814524.9279999998</v>
      </c>
      <c r="AO32" s="17">
        <f t="shared" si="7"/>
        <v>2814524.9279999998</v>
      </c>
      <c r="AP32" s="17">
        <f t="shared" si="8"/>
        <v>2814524.9279999998</v>
      </c>
      <c r="AQ32" s="17">
        <f t="shared" si="9"/>
        <v>2814524.9279999998</v>
      </c>
      <c r="AR32" s="17">
        <f t="shared" si="10"/>
        <v>2814524.9279999998</v>
      </c>
      <c r="AS32" s="17">
        <f t="shared" si="11"/>
        <v>2814524.9279999998</v>
      </c>
      <c r="AT32" s="17">
        <f t="shared" si="12"/>
        <v>2814524.9279999998</v>
      </c>
      <c r="AU32" s="17">
        <f t="shared" si="13"/>
        <v>2814524.9279999998</v>
      </c>
      <c r="AV32" s="17">
        <f t="shared" si="14"/>
        <v>2814524.9279999998</v>
      </c>
      <c r="AW32" s="17">
        <f t="shared" si="15"/>
        <v>2814524.9279999998</v>
      </c>
      <c r="AX32" s="17">
        <f t="shared" si="16"/>
        <v>2814524.9279999998</v>
      </c>
      <c r="AY32" s="17">
        <f t="shared" si="17"/>
        <v>2814524.9279999998</v>
      </c>
      <c r="AZ32" s="17">
        <f t="shared" si="18"/>
        <v>2814524.9279999998</v>
      </c>
      <c r="BA32" s="17">
        <f t="shared" si="19"/>
        <v>2814524.9279999998</v>
      </c>
      <c r="BB32" s="17">
        <f t="shared" si="20"/>
        <v>2814524.9279999998</v>
      </c>
      <c r="BC32" s="18">
        <f t="shared" si="21"/>
        <v>56290498.560000025</v>
      </c>
      <c r="BD32" s="19">
        <f t="shared" si="22"/>
        <v>549711.9</v>
      </c>
      <c r="BE32" s="20">
        <f t="shared" si="23"/>
        <v>10994238</v>
      </c>
    </row>
    <row r="33" spans="1:57" x14ac:dyDescent="0.35">
      <c r="A33" s="13" t="s">
        <v>18</v>
      </c>
      <c r="B33" s="13" t="s">
        <v>2</v>
      </c>
      <c r="C33" s="13" t="s">
        <v>162</v>
      </c>
      <c r="D33" s="6" t="s">
        <v>41</v>
      </c>
      <c r="E33" s="6" t="s">
        <v>67</v>
      </c>
      <c r="F33" s="6" t="s">
        <v>81</v>
      </c>
      <c r="G33" s="6" t="s">
        <v>82</v>
      </c>
      <c r="H33" s="14">
        <v>1.7</v>
      </c>
      <c r="I33" s="14"/>
      <c r="J33" s="7">
        <v>3005000</v>
      </c>
      <c r="K33" s="6" t="s">
        <v>87</v>
      </c>
      <c r="L33" s="6" t="s">
        <v>87</v>
      </c>
      <c r="M33" s="8">
        <v>132.11000000000001</v>
      </c>
      <c r="N33" s="8">
        <f t="shared" si="24"/>
        <v>132.11000000000001</v>
      </c>
      <c r="O33" s="16">
        <v>0.12</v>
      </c>
      <c r="P33" s="16">
        <v>0.1212</v>
      </c>
      <c r="Q33" s="16">
        <v>0.12241200000000001</v>
      </c>
      <c r="R33" s="16">
        <v>0.12363612</v>
      </c>
      <c r="S33" s="16">
        <v>0.12487248120000001</v>
      </c>
      <c r="T33" s="16">
        <v>0.12612120601200003</v>
      </c>
      <c r="U33" s="16">
        <v>0.12738241807212003</v>
      </c>
      <c r="V33" s="16">
        <v>0.12865624225284122</v>
      </c>
      <c r="W33" s="16">
        <v>0.12994280467536964</v>
      </c>
      <c r="X33" s="16">
        <v>0.13124223272212332</v>
      </c>
      <c r="Y33" s="16">
        <v>0.13255465504934458</v>
      </c>
      <c r="Z33" s="16">
        <v>0.13388020159983802</v>
      </c>
      <c r="AA33" s="16">
        <v>0.13521900361583639</v>
      </c>
      <c r="AB33" s="16">
        <v>0.13657119365199474</v>
      </c>
      <c r="AC33" s="16">
        <v>0.13793690558851468</v>
      </c>
      <c r="AD33" s="16">
        <v>0.13931627464439983</v>
      </c>
      <c r="AE33" s="16">
        <v>0.14070943739084385</v>
      </c>
      <c r="AF33" s="16">
        <v>0.14211653176475231</v>
      </c>
      <c r="AG33" s="16">
        <v>0.14353769708239983</v>
      </c>
      <c r="AH33" s="16">
        <v>0.14497307405322382</v>
      </c>
      <c r="AI33" s="17">
        <f t="shared" si="1"/>
        <v>360600</v>
      </c>
      <c r="AJ33" s="17">
        <f t="shared" si="2"/>
        <v>364206</v>
      </c>
      <c r="AK33" s="17">
        <f t="shared" si="3"/>
        <v>367848.06</v>
      </c>
      <c r="AL33" s="17">
        <f t="shared" si="4"/>
        <v>371526.54060000001</v>
      </c>
      <c r="AM33" s="17">
        <f t="shared" si="5"/>
        <v>375241.80600600003</v>
      </c>
      <c r="AN33" s="17">
        <f t="shared" si="6"/>
        <v>378994.22406606009</v>
      </c>
      <c r="AO33" s="17">
        <f t="shared" si="7"/>
        <v>382784.1663067207</v>
      </c>
      <c r="AP33" s="17">
        <f t="shared" si="8"/>
        <v>386612.00796978787</v>
      </c>
      <c r="AQ33" s="17">
        <f t="shared" si="9"/>
        <v>390478.12804948579</v>
      </c>
      <c r="AR33" s="17">
        <f t="shared" si="10"/>
        <v>394382.90932998055</v>
      </c>
      <c r="AS33" s="17">
        <f t="shared" si="11"/>
        <v>398326.73842328048</v>
      </c>
      <c r="AT33" s="17">
        <f t="shared" si="12"/>
        <v>402310.00580751325</v>
      </c>
      <c r="AU33" s="17">
        <f t="shared" si="13"/>
        <v>406333.10586558835</v>
      </c>
      <c r="AV33" s="17">
        <f t="shared" si="14"/>
        <v>410396.43692424422</v>
      </c>
      <c r="AW33" s="17">
        <f t="shared" si="15"/>
        <v>414500.40129348659</v>
      </c>
      <c r="AX33" s="17">
        <f t="shared" si="16"/>
        <v>418645.40530642151</v>
      </c>
      <c r="AY33" s="17">
        <f t="shared" si="17"/>
        <v>422831.8593594858</v>
      </c>
      <c r="AZ33" s="17">
        <f t="shared" si="18"/>
        <v>427060.17795308068</v>
      </c>
      <c r="BA33" s="17">
        <f t="shared" si="19"/>
        <v>431330.7797326115</v>
      </c>
      <c r="BB33" s="17">
        <f t="shared" si="20"/>
        <v>435644.08752993756</v>
      </c>
      <c r="BC33" s="18">
        <f t="shared" si="21"/>
        <v>7940052.8405236835</v>
      </c>
      <c r="BD33" s="19">
        <f t="shared" si="22"/>
        <v>75125</v>
      </c>
      <c r="BE33" s="20">
        <f t="shared" si="23"/>
        <v>1502500</v>
      </c>
    </row>
    <row r="34" spans="1:57" x14ac:dyDescent="0.35">
      <c r="A34" s="13" t="s">
        <v>19</v>
      </c>
      <c r="B34" s="13" t="s">
        <v>2</v>
      </c>
      <c r="C34" s="13" t="s">
        <v>163</v>
      </c>
      <c r="D34" s="6" t="s">
        <v>42</v>
      </c>
      <c r="E34" s="6" t="s">
        <v>68</v>
      </c>
      <c r="F34" s="6" t="s">
        <v>84</v>
      </c>
      <c r="G34" s="6"/>
      <c r="H34" s="14">
        <v>2.8</v>
      </c>
      <c r="I34" s="14"/>
      <c r="J34" s="7">
        <v>21988476</v>
      </c>
      <c r="K34" s="6" t="s">
        <v>87</v>
      </c>
      <c r="L34" s="6" t="s">
        <v>87</v>
      </c>
      <c r="M34" s="8">
        <v>135</v>
      </c>
      <c r="N34" s="8">
        <f t="shared" si="24"/>
        <v>135</v>
      </c>
      <c r="O34" s="16">
        <v>0.13500000000000001</v>
      </c>
      <c r="P34" s="16">
        <v>0.13500000000000001</v>
      </c>
      <c r="Q34" s="16">
        <v>0.13500000000000001</v>
      </c>
      <c r="R34" s="16">
        <v>0.13500000000000001</v>
      </c>
      <c r="S34" s="16">
        <v>0.13500000000000001</v>
      </c>
      <c r="T34" s="16">
        <v>0.13500000000000001</v>
      </c>
      <c r="U34" s="16">
        <v>0.13500000000000001</v>
      </c>
      <c r="V34" s="16">
        <v>0.13500000000000001</v>
      </c>
      <c r="W34" s="16">
        <v>0.13500000000000001</v>
      </c>
      <c r="X34" s="16">
        <v>0.13500000000000001</v>
      </c>
      <c r="Y34" s="16">
        <v>0.13500000000000001</v>
      </c>
      <c r="Z34" s="16">
        <v>0.13500000000000001</v>
      </c>
      <c r="AA34" s="16">
        <v>0.13500000000000001</v>
      </c>
      <c r="AB34" s="16">
        <v>0.13500000000000001</v>
      </c>
      <c r="AC34" s="16">
        <v>0.13500000000000001</v>
      </c>
      <c r="AD34" s="16">
        <v>0.13500000000000001</v>
      </c>
      <c r="AE34" s="16">
        <v>0.13500000000000001</v>
      </c>
      <c r="AF34" s="16">
        <v>0.13500000000000001</v>
      </c>
      <c r="AG34" s="16">
        <v>0.13500000000000001</v>
      </c>
      <c r="AH34" s="16">
        <v>0.13500000000000001</v>
      </c>
      <c r="AI34" s="17">
        <f t="shared" si="1"/>
        <v>2968444.2600000002</v>
      </c>
      <c r="AJ34" s="17">
        <f t="shared" si="2"/>
        <v>2968444.2600000002</v>
      </c>
      <c r="AK34" s="17">
        <f t="shared" si="3"/>
        <v>2968444.2600000002</v>
      </c>
      <c r="AL34" s="17">
        <f t="shared" si="4"/>
        <v>2968444.2600000002</v>
      </c>
      <c r="AM34" s="17">
        <f t="shared" si="5"/>
        <v>2968444.2600000002</v>
      </c>
      <c r="AN34" s="17">
        <f t="shared" si="6"/>
        <v>2968444.2600000002</v>
      </c>
      <c r="AO34" s="17">
        <f t="shared" si="7"/>
        <v>2968444.2600000002</v>
      </c>
      <c r="AP34" s="17">
        <f t="shared" si="8"/>
        <v>2968444.2600000002</v>
      </c>
      <c r="AQ34" s="17">
        <f t="shared" si="9"/>
        <v>2968444.2600000002</v>
      </c>
      <c r="AR34" s="17">
        <f t="shared" si="10"/>
        <v>2968444.2600000002</v>
      </c>
      <c r="AS34" s="17">
        <f t="shared" si="11"/>
        <v>2968444.2600000002</v>
      </c>
      <c r="AT34" s="17">
        <f t="shared" si="12"/>
        <v>2968444.2600000002</v>
      </c>
      <c r="AU34" s="17">
        <f t="shared" si="13"/>
        <v>2968444.2600000002</v>
      </c>
      <c r="AV34" s="17">
        <f t="shared" si="14"/>
        <v>2968444.2600000002</v>
      </c>
      <c r="AW34" s="17">
        <f t="shared" si="15"/>
        <v>2968444.2600000002</v>
      </c>
      <c r="AX34" s="17">
        <f t="shared" si="16"/>
        <v>2968444.2600000002</v>
      </c>
      <c r="AY34" s="17">
        <f t="shared" si="17"/>
        <v>2968444.2600000002</v>
      </c>
      <c r="AZ34" s="17">
        <f t="shared" si="18"/>
        <v>2968444.2600000002</v>
      </c>
      <c r="BA34" s="17">
        <f t="shared" si="19"/>
        <v>2968444.2600000002</v>
      </c>
      <c r="BB34" s="17">
        <f t="shared" si="20"/>
        <v>2968444.2600000002</v>
      </c>
      <c r="BC34" s="18">
        <f t="shared" si="21"/>
        <v>59368885.199999996</v>
      </c>
      <c r="BD34" s="19">
        <f t="shared" si="22"/>
        <v>549711.9</v>
      </c>
      <c r="BE34" s="20">
        <f t="shared" si="23"/>
        <v>10994238</v>
      </c>
    </row>
    <row r="35" spans="1:57" x14ac:dyDescent="0.35">
      <c r="A35" s="13" t="s">
        <v>20</v>
      </c>
      <c r="B35" s="13" t="s">
        <v>2</v>
      </c>
      <c r="C35" s="13" t="s">
        <v>164</v>
      </c>
      <c r="D35" s="6" t="s">
        <v>43</v>
      </c>
      <c r="E35" s="6" t="s">
        <v>69</v>
      </c>
      <c r="F35" s="6" t="s">
        <v>84</v>
      </c>
      <c r="G35" s="6"/>
      <c r="H35" s="14">
        <v>4</v>
      </c>
      <c r="I35" s="14"/>
      <c r="J35" s="7">
        <v>32587200</v>
      </c>
      <c r="K35" s="6" t="s">
        <v>87</v>
      </c>
      <c r="L35" s="6" t="s">
        <v>87</v>
      </c>
      <c r="M35" s="8">
        <v>136.35</v>
      </c>
      <c r="N35" s="8">
        <f t="shared" si="24"/>
        <v>136.35</v>
      </c>
      <c r="O35" s="16">
        <v>0.1477</v>
      </c>
      <c r="P35" s="16">
        <v>0.1477</v>
      </c>
      <c r="Q35" s="16">
        <v>0.1477</v>
      </c>
      <c r="R35" s="16">
        <v>0.1477</v>
      </c>
      <c r="S35" s="16">
        <v>0.1477</v>
      </c>
      <c r="T35" s="16">
        <v>0.1477</v>
      </c>
      <c r="U35" s="16">
        <v>0.1477</v>
      </c>
      <c r="V35" s="16">
        <v>0.1477</v>
      </c>
      <c r="W35" s="16">
        <v>0.1477</v>
      </c>
      <c r="X35" s="16">
        <v>0.1477</v>
      </c>
      <c r="Y35" s="16">
        <v>0.125</v>
      </c>
      <c r="Z35" s="16">
        <v>0.125</v>
      </c>
      <c r="AA35" s="16">
        <v>0.125</v>
      </c>
      <c r="AB35" s="16">
        <v>0.125</v>
      </c>
      <c r="AC35" s="16">
        <v>0.125</v>
      </c>
      <c r="AD35" s="16">
        <v>0.125</v>
      </c>
      <c r="AE35" s="16">
        <v>0.125</v>
      </c>
      <c r="AF35" s="16">
        <v>0.125</v>
      </c>
      <c r="AG35" s="16">
        <v>0.125</v>
      </c>
      <c r="AH35" s="16">
        <v>0.125</v>
      </c>
      <c r="AI35" s="17">
        <f t="shared" si="1"/>
        <v>4813129.4399999995</v>
      </c>
      <c r="AJ35" s="17">
        <f t="shared" si="2"/>
        <v>4813129.4399999995</v>
      </c>
      <c r="AK35" s="17">
        <f t="shared" si="3"/>
        <v>4813129.4399999995</v>
      </c>
      <c r="AL35" s="17">
        <f t="shared" si="4"/>
        <v>4813129.4399999995</v>
      </c>
      <c r="AM35" s="17">
        <f t="shared" si="5"/>
        <v>4813129.4399999995</v>
      </c>
      <c r="AN35" s="17">
        <f t="shared" si="6"/>
        <v>4813129.4399999995</v>
      </c>
      <c r="AO35" s="17">
        <f t="shared" si="7"/>
        <v>4813129.4399999995</v>
      </c>
      <c r="AP35" s="17">
        <f t="shared" si="8"/>
        <v>4813129.4399999995</v>
      </c>
      <c r="AQ35" s="17">
        <f t="shared" si="9"/>
        <v>4813129.4399999995</v>
      </c>
      <c r="AR35" s="17">
        <f t="shared" si="10"/>
        <v>4813129.4399999995</v>
      </c>
      <c r="AS35" s="17">
        <f t="shared" si="11"/>
        <v>4073400</v>
      </c>
      <c r="AT35" s="17">
        <f t="shared" si="12"/>
        <v>4073400</v>
      </c>
      <c r="AU35" s="17">
        <f t="shared" si="13"/>
        <v>4073400</v>
      </c>
      <c r="AV35" s="17">
        <f t="shared" si="14"/>
        <v>4073400</v>
      </c>
      <c r="AW35" s="17">
        <f t="shared" si="15"/>
        <v>4073400</v>
      </c>
      <c r="AX35" s="17">
        <f t="shared" si="16"/>
        <v>4073400</v>
      </c>
      <c r="AY35" s="17">
        <f t="shared" si="17"/>
        <v>4073400</v>
      </c>
      <c r="AZ35" s="17">
        <f t="shared" si="18"/>
        <v>4073400</v>
      </c>
      <c r="BA35" s="17">
        <f t="shared" si="19"/>
        <v>4073400</v>
      </c>
      <c r="BB35" s="17">
        <f t="shared" si="20"/>
        <v>4073400</v>
      </c>
      <c r="BC35" s="18">
        <f t="shared" si="21"/>
        <v>88865294.399999976</v>
      </c>
      <c r="BD35" s="19">
        <f t="shared" si="22"/>
        <v>814680</v>
      </c>
      <c r="BE35" s="20">
        <f t="shared" si="23"/>
        <v>16293600</v>
      </c>
    </row>
    <row r="36" spans="1:57" x14ac:dyDescent="0.35">
      <c r="A36" s="13" t="s">
        <v>21</v>
      </c>
      <c r="B36" s="13" t="s">
        <v>2</v>
      </c>
      <c r="C36" s="13" t="s">
        <v>165</v>
      </c>
      <c r="D36" s="6" t="s">
        <v>44</v>
      </c>
      <c r="E36" s="6" t="s">
        <v>70</v>
      </c>
      <c r="F36" s="6" t="s">
        <v>84</v>
      </c>
      <c r="G36" s="6"/>
      <c r="H36" s="14">
        <v>4</v>
      </c>
      <c r="I36" s="14"/>
      <c r="J36" s="7">
        <v>13381559</v>
      </c>
      <c r="K36" s="6" t="s">
        <v>87</v>
      </c>
      <c r="L36" s="6" t="s">
        <v>87</v>
      </c>
      <c r="M36" s="8">
        <v>137</v>
      </c>
      <c r="N36" s="8">
        <f t="shared" si="24"/>
        <v>137</v>
      </c>
      <c r="O36" s="16">
        <v>0.13700000000000001</v>
      </c>
      <c r="P36" s="16">
        <v>0.13700000000000001</v>
      </c>
      <c r="Q36" s="16">
        <v>0.13700000000000001</v>
      </c>
      <c r="R36" s="16">
        <v>0.13700000000000001</v>
      </c>
      <c r="S36" s="16">
        <v>0.13700000000000001</v>
      </c>
      <c r="T36" s="16">
        <v>0.13700000000000001</v>
      </c>
      <c r="U36" s="16">
        <v>0.13700000000000001</v>
      </c>
      <c r="V36" s="16">
        <v>0.13700000000000001</v>
      </c>
      <c r="W36" s="16">
        <v>0.13700000000000001</v>
      </c>
      <c r="X36" s="16">
        <v>0.13700000000000001</v>
      </c>
      <c r="Y36" s="16">
        <v>0.13700000000000001</v>
      </c>
      <c r="Z36" s="16">
        <v>0.13700000000000001</v>
      </c>
      <c r="AA36" s="16">
        <v>0.13700000000000001</v>
      </c>
      <c r="AB36" s="16">
        <v>0.13700000000000001</v>
      </c>
      <c r="AC36" s="16">
        <v>0.13700000000000001</v>
      </c>
      <c r="AD36" s="16">
        <v>0.13700000000000001</v>
      </c>
      <c r="AE36" s="16">
        <v>0.13700000000000001</v>
      </c>
      <c r="AF36" s="16">
        <v>0.13700000000000001</v>
      </c>
      <c r="AG36" s="16">
        <v>0.13700000000000001</v>
      </c>
      <c r="AH36" s="16">
        <v>0.13700000000000001</v>
      </c>
      <c r="AI36" s="17">
        <f t="shared" si="1"/>
        <v>1833273.5830000001</v>
      </c>
      <c r="AJ36" s="17">
        <f t="shared" si="2"/>
        <v>1833273.5830000001</v>
      </c>
      <c r="AK36" s="17">
        <f t="shared" si="3"/>
        <v>1833273.5830000001</v>
      </c>
      <c r="AL36" s="17">
        <f t="shared" si="4"/>
        <v>1833273.5830000001</v>
      </c>
      <c r="AM36" s="17">
        <f t="shared" si="5"/>
        <v>1833273.5830000001</v>
      </c>
      <c r="AN36" s="17">
        <f t="shared" si="6"/>
        <v>1833273.5830000001</v>
      </c>
      <c r="AO36" s="17">
        <f t="shared" si="7"/>
        <v>1833273.5830000001</v>
      </c>
      <c r="AP36" s="17">
        <f t="shared" si="8"/>
        <v>1833273.5830000001</v>
      </c>
      <c r="AQ36" s="17">
        <f t="shared" si="9"/>
        <v>1833273.5830000001</v>
      </c>
      <c r="AR36" s="17">
        <f t="shared" si="10"/>
        <v>1833273.5830000001</v>
      </c>
      <c r="AS36" s="17">
        <f t="shared" si="11"/>
        <v>1833273.5830000001</v>
      </c>
      <c r="AT36" s="17">
        <f t="shared" si="12"/>
        <v>1833273.5830000001</v>
      </c>
      <c r="AU36" s="17">
        <f t="shared" si="13"/>
        <v>1833273.5830000001</v>
      </c>
      <c r="AV36" s="17">
        <f t="shared" si="14"/>
        <v>1833273.5830000001</v>
      </c>
      <c r="AW36" s="17">
        <f t="shared" si="15"/>
        <v>1833273.5830000001</v>
      </c>
      <c r="AX36" s="17">
        <f t="shared" si="16"/>
        <v>1833273.5830000001</v>
      </c>
      <c r="AY36" s="17">
        <f t="shared" si="17"/>
        <v>1833273.5830000001</v>
      </c>
      <c r="AZ36" s="17">
        <f t="shared" si="18"/>
        <v>1833273.5830000001</v>
      </c>
      <c r="BA36" s="17">
        <f t="shared" si="19"/>
        <v>1833273.5830000001</v>
      </c>
      <c r="BB36" s="17">
        <f t="shared" si="20"/>
        <v>1833273.5830000001</v>
      </c>
      <c r="BC36" s="18">
        <f t="shared" si="21"/>
        <v>36665471.660000004</v>
      </c>
      <c r="BD36" s="19">
        <f t="shared" si="22"/>
        <v>334538.97500000003</v>
      </c>
      <c r="BE36" s="20">
        <f t="shared" si="23"/>
        <v>6690779.5000000009</v>
      </c>
    </row>
    <row r="37" spans="1:57" x14ac:dyDescent="0.35">
      <c r="A37" s="13" t="s">
        <v>22</v>
      </c>
      <c r="B37" s="13" t="s">
        <v>2</v>
      </c>
      <c r="C37" s="13" t="s">
        <v>166</v>
      </c>
      <c r="D37" s="6" t="s">
        <v>41</v>
      </c>
      <c r="E37" s="6" t="s">
        <v>71</v>
      </c>
      <c r="F37" s="6" t="s">
        <v>81</v>
      </c>
      <c r="G37" s="6" t="s">
        <v>82</v>
      </c>
      <c r="H37" s="14">
        <v>0.45</v>
      </c>
      <c r="I37" s="6"/>
      <c r="J37" s="7">
        <v>821000</v>
      </c>
      <c r="K37" s="6" t="s">
        <v>87</v>
      </c>
      <c r="L37" s="6" t="s">
        <v>87</v>
      </c>
      <c r="M37" s="8">
        <v>140</v>
      </c>
      <c r="N37" s="8">
        <f t="shared" si="24"/>
        <v>140</v>
      </c>
      <c r="O37" s="16">
        <v>0.14000000000000001</v>
      </c>
      <c r="P37" s="16">
        <v>0.14000000000000001</v>
      </c>
      <c r="Q37" s="16">
        <v>0.14000000000000001</v>
      </c>
      <c r="R37" s="16">
        <v>0.14000000000000001</v>
      </c>
      <c r="S37" s="16">
        <v>0.14000000000000001</v>
      </c>
      <c r="T37" s="16">
        <v>0.14000000000000001</v>
      </c>
      <c r="U37" s="16">
        <v>0.14000000000000001</v>
      </c>
      <c r="V37" s="16">
        <v>0.14000000000000001</v>
      </c>
      <c r="W37" s="16">
        <v>0.14000000000000001</v>
      </c>
      <c r="X37" s="16">
        <v>0.14000000000000001</v>
      </c>
      <c r="Y37" s="16">
        <v>0.14000000000000001</v>
      </c>
      <c r="Z37" s="16">
        <v>0.14000000000000001</v>
      </c>
      <c r="AA37" s="16">
        <v>0.14000000000000001</v>
      </c>
      <c r="AB37" s="16">
        <v>0.14000000000000001</v>
      </c>
      <c r="AC37" s="16">
        <v>0.14000000000000001</v>
      </c>
      <c r="AD37" s="16">
        <v>0.14000000000000001</v>
      </c>
      <c r="AE37" s="16">
        <v>0.14000000000000001</v>
      </c>
      <c r="AF37" s="16">
        <v>0.14000000000000001</v>
      </c>
      <c r="AG37" s="16">
        <v>0.14000000000000001</v>
      </c>
      <c r="AH37" s="16">
        <v>0.14000000000000001</v>
      </c>
      <c r="AI37" s="17">
        <f t="shared" si="1"/>
        <v>114940.00000000001</v>
      </c>
      <c r="AJ37" s="17">
        <f t="shared" si="2"/>
        <v>114940.00000000001</v>
      </c>
      <c r="AK37" s="17">
        <f t="shared" si="3"/>
        <v>114940.00000000001</v>
      </c>
      <c r="AL37" s="17">
        <f t="shared" si="4"/>
        <v>114940.00000000001</v>
      </c>
      <c r="AM37" s="17">
        <f t="shared" si="5"/>
        <v>114940.00000000001</v>
      </c>
      <c r="AN37" s="17">
        <f t="shared" si="6"/>
        <v>114940.00000000001</v>
      </c>
      <c r="AO37" s="17">
        <f t="shared" si="7"/>
        <v>114940.00000000001</v>
      </c>
      <c r="AP37" s="17">
        <f t="shared" si="8"/>
        <v>114940.00000000001</v>
      </c>
      <c r="AQ37" s="17">
        <f t="shared" si="9"/>
        <v>114940.00000000001</v>
      </c>
      <c r="AR37" s="17">
        <f t="shared" si="10"/>
        <v>114940.00000000001</v>
      </c>
      <c r="AS37" s="17">
        <f t="shared" si="11"/>
        <v>114940.00000000001</v>
      </c>
      <c r="AT37" s="17">
        <f t="shared" si="12"/>
        <v>114940.00000000001</v>
      </c>
      <c r="AU37" s="17">
        <f t="shared" si="13"/>
        <v>114940.00000000001</v>
      </c>
      <c r="AV37" s="17">
        <f t="shared" si="14"/>
        <v>114940.00000000001</v>
      </c>
      <c r="AW37" s="17">
        <f t="shared" si="15"/>
        <v>114940.00000000001</v>
      </c>
      <c r="AX37" s="17">
        <f t="shared" si="16"/>
        <v>114940.00000000001</v>
      </c>
      <c r="AY37" s="17">
        <f t="shared" si="17"/>
        <v>114940.00000000001</v>
      </c>
      <c r="AZ37" s="17">
        <f t="shared" si="18"/>
        <v>114940.00000000001</v>
      </c>
      <c r="BA37" s="17">
        <f t="shared" si="19"/>
        <v>114940.00000000001</v>
      </c>
      <c r="BB37" s="17">
        <f t="shared" si="20"/>
        <v>114940.00000000001</v>
      </c>
      <c r="BC37" s="18">
        <f t="shared" si="21"/>
        <v>2298800.0000000005</v>
      </c>
      <c r="BD37" s="19">
        <f t="shared" si="22"/>
        <v>20525</v>
      </c>
      <c r="BE37" s="20">
        <f t="shared" si="23"/>
        <v>410500</v>
      </c>
    </row>
    <row r="38" spans="1:57" x14ac:dyDescent="0.35">
      <c r="A38" s="13" t="s">
        <v>23</v>
      </c>
      <c r="B38" s="13" t="s">
        <v>0</v>
      </c>
      <c r="C38" s="13" t="s">
        <v>167</v>
      </c>
      <c r="D38" s="6" t="s">
        <v>45</v>
      </c>
      <c r="E38" s="6" t="s">
        <v>72</v>
      </c>
      <c r="F38" s="6" t="s">
        <v>81</v>
      </c>
      <c r="G38" s="6" t="s">
        <v>82</v>
      </c>
      <c r="H38" s="14">
        <v>1.625</v>
      </c>
      <c r="I38" s="6"/>
      <c r="J38" s="7">
        <v>2400999</v>
      </c>
      <c r="K38" s="6" t="s">
        <v>87</v>
      </c>
      <c r="L38" s="6" t="s">
        <v>87</v>
      </c>
      <c r="M38" s="8">
        <v>145</v>
      </c>
      <c r="N38" s="8">
        <f t="shared" si="24"/>
        <v>145</v>
      </c>
      <c r="O38" s="16">
        <v>0.14499999999999999</v>
      </c>
      <c r="P38" s="16">
        <v>0.14499999999999999</v>
      </c>
      <c r="Q38" s="16">
        <v>0.14499999999999999</v>
      </c>
      <c r="R38" s="16">
        <v>0.14499999999999999</v>
      </c>
      <c r="S38" s="16">
        <v>0.14499999999999999</v>
      </c>
      <c r="T38" s="16">
        <v>0.14499999999999999</v>
      </c>
      <c r="U38" s="16">
        <v>0.14499999999999999</v>
      </c>
      <c r="V38" s="16">
        <v>0.14499999999999999</v>
      </c>
      <c r="W38" s="16">
        <v>0.14499999999999999</v>
      </c>
      <c r="X38" s="16">
        <v>0.14499999999999999</v>
      </c>
      <c r="Y38" s="16">
        <v>0.14499999999999999</v>
      </c>
      <c r="Z38" s="16">
        <v>0.14499999999999999</v>
      </c>
      <c r="AA38" s="16">
        <v>0.14499999999999999</v>
      </c>
      <c r="AB38" s="16">
        <v>0.14499999999999999</v>
      </c>
      <c r="AC38" s="16">
        <v>0.14499999999999999</v>
      </c>
      <c r="AD38" s="16">
        <v>0.14499999999999999</v>
      </c>
      <c r="AE38" s="16">
        <v>0.14499999999999999</v>
      </c>
      <c r="AF38" s="16">
        <v>0.14499999999999999</v>
      </c>
      <c r="AG38" s="16">
        <v>0.14499999999999999</v>
      </c>
      <c r="AH38" s="16">
        <v>0.14499999999999999</v>
      </c>
      <c r="AI38" s="17">
        <f t="shared" si="1"/>
        <v>348144.85499999998</v>
      </c>
      <c r="AJ38" s="17">
        <f t="shared" si="2"/>
        <v>348144.85499999998</v>
      </c>
      <c r="AK38" s="17">
        <f t="shared" si="3"/>
        <v>348144.85499999998</v>
      </c>
      <c r="AL38" s="17">
        <f t="shared" si="4"/>
        <v>348144.85499999998</v>
      </c>
      <c r="AM38" s="17">
        <f t="shared" si="5"/>
        <v>348144.85499999998</v>
      </c>
      <c r="AN38" s="17">
        <f t="shared" si="6"/>
        <v>348144.85499999998</v>
      </c>
      <c r="AO38" s="17">
        <f t="shared" si="7"/>
        <v>348144.85499999998</v>
      </c>
      <c r="AP38" s="17">
        <f t="shared" si="8"/>
        <v>348144.85499999998</v>
      </c>
      <c r="AQ38" s="17">
        <f t="shared" si="9"/>
        <v>348144.85499999998</v>
      </c>
      <c r="AR38" s="17">
        <f t="shared" si="10"/>
        <v>348144.85499999998</v>
      </c>
      <c r="AS38" s="17">
        <f t="shared" si="11"/>
        <v>348144.85499999998</v>
      </c>
      <c r="AT38" s="17">
        <f t="shared" si="12"/>
        <v>348144.85499999998</v>
      </c>
      <c r="AU38" s="17">
        <f t="shared" si="13"/>
        <v>348144.85499999998</v>
      </c>
      <c r="AV38" s="17">
        <f t="shared" si="14"/>
        <v>348144.85499999998</v>
      </c>
      <c r="AW38" s="17">
        <f t="shared" si="15"/>
        <v>348144.85499999998</v>
      </c>
      <c r="AX38" s="17">
        <f t="shared" si="16"/>
        <v>348144.85499999998</v>
      </c>
      <c r="AY38" s="17">
        <f t="shared" si="17"/>
        <v>348144.85499999998</v>
      </c>
      <c r="AZ38" s="17">
        <f t="shared" si="18"/>
        <v>348144.85499999998</v>
      </c>
      <c r="BA38" s="17">
        <f t="shared" si="19"/>
        <v>348144.85499999998</v>
      </c>
      <c r="BB38" s="17">
        <f t="shared" si="20"/>
        <v>348144.85499999998</v>
      </c>
      <c r="BC38" s="18">
        <f t="shared" si="21"/>
        <v>6962897.1000000034</v>
      </c>
      <c r="BD38" s="19">
        <f t="shared" si="22"/>
        <v>60024.975000000006</v>
      </c>
      <c r="BE38" s="20">
        <f t="shared" si="23"/>
        <v>1200499.5</v>
      </c>
    </row>
    <row r="39" spans="1:57" x14ac:dyDescent="0.35">
      <c r="A39" s="13" t="s">
        <v>26</v>
      </c>
      <c r="B39" s="13" t="s">
        <v>2</v>
      </c>
      <c r="C39" s="13" t="s">
        <v>170</v>
      </c>
      <c r="D39" s="6" t="s">
        <v>48</v>
      </c>
      <c r="E39" s="6" t="s">
        <v>142</v>
      </c>
      <c r="F39" s="6" t="s">
        <v>81</v>
      </c>
      <c r="G39" s="6" t="s">
        <v>83</v>
      </c>
      <c r="H39" s="14">
        <v>4</v>
      </c>
      <c r="I39" s="6"/>
      <c r="J39" s="7">
        <v>9077000</v>
      </c>
      <c r="K39" s="6" t="s">
        <v>87</v>
      </c>
      <c r="L39" s="6" t="s">
        <v>87</v>
      </c>
      <c r="M39" s="8">
        <v>155</v>
      </c>
      <c r="N39" s="8">
        <f t="shared" si="24"/>
        <v>155</v>
      </c>
      <c r="O39" s="16">
        <v>0.155</v>
      </c>
      <c r="P39" s="16">
        <v>0.155</v>
      </c>
      <c r="Q39" s="16">
        <v>0.155</v>
      </c>
      <c r="R39" s="16">
        <v>0.155</v>
      </c>
      <c r="S39" s="16">
        <v>0.155</v>
      </c>
      <c r="T39" s="16">
        <v>0.155</v>
      </c>
      <c r="U39" s="16">
        <v>0.155</v>
      </c>
      <c r="V39" s="16">
        <v>0.155</v>
      </c>
      <c r="W39" s="16">
        <v>0.155</v>
      </c>
      <c r="X39" s="16">
        <v>0.155</v>
      </c>
      <c r="Y39" s="16">
        <v>0.155</v>
      </c>
      <c r="Z39" s="16">
        <v>0.155</v>
      </c>
      <c r="AA39" s="16">
        <v>0.155</v>
      </c>
      <c r="AB39" s="16">
        <v>0.155</v>
      </c>
      <c r="AC39" s="16">
        <v>0.155</v>
      </c>
      <c r="AD39" s="16">
        <v>0.155</v>
      </c>
      <c r="AE39" s="16">
        <v>0.155</v>
      </c>
      <c r="AF39" s="16">
        <v>0.155</v>
      </c>
      <c r="AG39" s="16">
        <v>0.155</v>
      </c>
      <c r="AH39" s="16">
        <v>0.155</v>
      </c>
      <c r="AI39" s="17">
        <f t="shared" si="1"/>
        <v>1406935</v>
      </c>
      <c r="AJ39" s="17">
        <f t="shared" si="2"/>
        <v>1406935</v>
      </c>
      <c r="AK39" s="17">
        <f t="shared" si="3"/>
        <v>1406935</v>
      </c>
      <c r="AL39" s="17">
        <f t="shared" si="4"/>
        <v>1406935</v>
      </c>
      <c r="AM39" s="17">
        <f t="shared" si="5"/>
        <v>1406935</v>
      </c>
      <c r="AN39" s="17">
        <f t="shared" si="6"/>
        <v>1406935</v>
      </c>
      <c r="AO39" s="17">
        <f t="shared" si="7"/>
        <v>1406935</v>
      </c>
      <c r="AP39" s="17">
        <f t="shared" si="8"/>
        <v>1406935</v>
      </c>
      <c r="AQ39" s="17">
        <f t="shared" si="9"/>
        <v>1406935</v>
      </c>
      <c r="AR39" s="17">
        <f t="shared" si="10"/>
        <v>1406935</v>
      </c>
      <c r="AS39" s="17">
        <f t="shared" si="11"/>
        <v>1406935</v>
      </c>
      <c r="AT39" s="17">
        <f t="shared" si="12"/>
        <v>1406935</v>
      </c>
      <c r="AU39" s="17">
        <f t="shared" si="13"/>
        <v>1406935</v>
      </c>
      <c r="AV39" s="17">
        <f t="shared" si="14"/>
        <v>1406935</v>
      </c>
      <c r="AW39" s="17">
        <f t="shared" si="15"/>
        <v>1406935</v>
      </c>
      <c r="AX39" s="17">
        <f t="shared" si="16"/>
        <v>1406935</v>
      </c>
      <c r="AY39" s="17">
        <f t="shared" si="17"/>
        <v>1406935</v>
      </c>
      <c r="AZ39" s="17">
        <f t="shared" si="18"/>
        <v>1406935</v>
      </c>
      <c r="BA39" s="17">
        <f t="shared" si="19"/>
        <v>1406935</v>
      </c>
      <c r="BB39" s="17">
        <f t="shared" si="20"/>
        <v>1406935</v>
      </c>
      <c r="BC39" s="18">
        <f t="shared" si="21"/>
        <v>28138700</v>
      </c>
      <c r="BD39" s="19">
        <f t="shared" si="22"/>
        <v>226925</v>
      </c>
      <c r="BE39" s="20">
        <f t="shared" si="23"/>
        <v>4538500</v>
      </c>
    </row>
    <row r="40" spans="1:57" x14ac:dyDescent="0.35">
      <c r="A40" s="13" t="s">
        <v>27</v>
      </c>
      <c r="B40" s="13" t="s">
        <v>2</v>
      </c>
      <c r="C40" s="13" t="s">
        <v>171</v>
      </c>
      <c r="D40" s="6" t="s">
        <v>49</v>
      </c>
      <c r="E40" s="6" t="s">
        <v>75</v>
      </c>
      <c r="F40" s="6" t="s">
        <v>81</v>
      </c>
      <c r="G40" s="6" t="s">
        <v>82</v>
      </c>
      <c r="H40" s="14">
        <v>0.999</v>
      </c>
      <c r="I40" s="6"/>
      <c r="J40" s="7">
        <v>1630000</v>
      </c>
      <c r="K40" s="6" t="s">
        <v>87</v>
      </c>
      <c r="L40" s="6" t="s">
        <v>87</v>
      </c>
      <c r="M40" s="8">
        <v>158</v>
      </c>
      <c r="N40" s="8">
        <f t="shared" si="24"/>
        <v>158</v>
      </c>
      <c r="O40" s="16">
        <v>0.158</v>
      </c>
      <c r="P40" s="16">
        <v>0.158</v>
      </c>
      <c r="Q40" s="16">
        <v>0.158</v>
      </c>
      <c r="R40" s="16">
        <v>0.158</v>
      </c>
      <c r="S40" s="16">
        <v>0.158</v>
      </c>
      <c r="T40" s="16">
        <v>0.158</v>
      </c>
      <c r="U40" s="16">
        <v>0.158</v>
      </c>
      <c r="V40" s="16">
        <v>0.158</v>
      </c>
      <c r="W40" s="16">
        <v>0.158</v>
      </c>
      <c r="X40" s="16">
        <v>0.158</v>
      </c>
      <c r="Y40" s="16">
        <v>0.158</v>
      </c>
      <c r="Z40" s="16">
        <v>0.158</v>
      </c>
      <c r="AA40" s="16">
        <v>0.158</v>
      </c>
      <c r="AB40" s="16">
        <v>0.158</v>
      </c>
      <c r="AC40" s="16">
        <v>0.158</v>
      </c>
      <c r="AD40" s="16">
        <v>0.158</v>
      </c>
      <c r="AE40" s="16">
        <v>0.158</v>
      </c>
      <c r="AF40" s="16">
        <v>0.158</v>
      </c>
      <c r="AG40" s="16">
        <v>0.158</v>
      </c>
      <c r="AH40" s="16">
        <v>0.158</v>
      </c>
      <c r="AI40" s="17">
        <f t="shared" si="1"/>
        <v>257540</v>
      </c>
      <c r="AJ40" s="17">
        <f t="shared" si="2"/>
        <v>257540</v>
      </c>
      <c r="AK40" s="17">
        <f t="shared" si="3"/>
        <v>257540</v>
      </c>
      <c r="AL40" s="17">
        <f t="shared" si="4"/>
        <v>257540</v>
      </c>
      <c r="AM40" s="17">
        <f t="shared" si="5"/>
        <v>257540</v>
      </c>
      <c r="AN40" s="17">
        <f t="shared" si="6"/>
        <v>257540</v>
      </c>
      <c r="AO40" s="17">
        <f t="shared" si="7"/>
        <v>257540</v>
      </c>
      <c r="AP40" s="17">
        <f t="shared" si="8"/>
        <v>257540</v>
      </c>
      <c r="AQ40" s="17">
        <f t="shared" si="9"/>
        <v>257540</v>
      </c>
      <c r="AR40" s="17">
        <f t="shared" si="10"/>
        <v>257540</v>
      </c>
      <c r="AS40" s="17">
        <f t="shared" si="11"/>
        <v>257540</v>
      </c>
      <c r="AT40" s="17">
        <f t="shared" si="12"/>
        <v>257540</v>
      </c>
      <c r="AU40" s="17">
        <f t="shared" si="13"/>
        <v>257540</v>
      </c>
      <c r="AV40" s="17">
        <f t="shared" si="14"/>
        <v>257540</v>
      </c>
      <c r="AW40" s="17">
        <f t="shared" si="15"/>
        <v>257540</v>
      </c>
      <c r="AX40" s="17">
        <f t="shared" si="16"/>
        <v>257540</v>
      </c>
      <c r="AY40" s="17">
        <f t="shared" si="17"/>
        <v>257540</v>
      </c>
      <c r="AZ40" s="17">
        <f t="shared" si="18"/>
        <v>257540</v>
      </c>
      <c r="BA40" s="17">
        <f t="shared" si="19"/>
        <v>257540</v>
      </c>
      <c r="BB40" s="17">
        <f t="shared" si="20"/>
        <v>257540</v>
      </c>
      <c r="BC40" s="18">
        <f t="shared" si="21"/>
        <v>5150800</v>
      </c>
      <c r="BD40" s="19">
        <f t="shared" si="22"/>
        <v>40750</v>
      </c>
      <c r="BE40" s="20">
        <f t="shared" si="23"/>
        <v>815000</v>
      </c>
    </row>
    <row r="41" spans="1:57" x14ac:dyDescent="0.35">
      <c r="A41" s="13" t="s">
        <v>28</v>
      </c>
      <c r="B41" s="13" t="s">
        <v>2</v>
      </c>
      <c r="C41" s="13" t="s">
        <v>172</v>
      </c>
      <c r="D41" s="6" t="s">
        <v>50</v>
      </c>
      <c r="E41" s="6" t="s">
        <v>76</v>
      </c>
      <c r="F41" s="6" t="s">
        <v>81</v>
      </c>
      <c r="G41" s="6" t="s">
        <v>82</v>
      </c>
      <c r="H41" s="14">
        <v>4</v>
      </c>
      <c r="I41" s="6"/>
      <c r="J41" s="7">
        <v>7076000</v>
      </c>
      <c r="K41" s="6" t="s">
        <v>87</v>
      </c>
      <c r="L41" s="6" t="s">
        <v>87</v>
      </c>
      <c r="M41" s="8">
        <v>159</v>
      </c>
      <c r="N41" s="8">
        <f t="shared" si="24"/>
        <v>159</v>
      </c>
      <c r="O41" s="16">
        <v>0.159</v>
      </c>
      <c r="P41" s="16">
        <v>0.159</v>
      </c>
      <c r="Q41" s="16">
        <v>0.159</v>
      </c>
      <c r="R41" s="16">
        <v>0.159</v>
      </c>
      <c r="S41" s="16">
        <v>0.159</v>
      </c>
      <c r="T41" s="16">
        <v>0.159</v>
      </c>
      <c r="U41" s="16">
        <v>0.159</v>
      </c>
      <c r="V41" s="16">
        <v>0.159</v>
      </c>
      <c r="W41" s="16">
        <v>0.159</v>
      </c>
      <c r="X41" s="16">
        <v>0.159</v>
      </c>
      <c r="Y41" s="16">
        <v>0.159</v>
      </c>
      <c r="Z41" s="16">
        <v>0.159</v>
      </c>
      <c r="AA41" s="16">
        <v>0.159</v>
      </c>
      <c r="AB41" s="16">
        <v>0.159</v>
      </c>
      <c r="AC41" s="16">
        <v>0.159</v>
      </c>
      <c r="AD41" s="16">
        <v>0.159</v>
      </c>
      <c r="AE41" s="16">
        <v>0.159</v>
      </c>
      <c r="AF41" s="16">
        <v>0.159</v>
      </c>
      <c r="AG41" s="16">
        <v>0.159</v>
      </c>
      <c r="AH41" s="16">
        <v>0.159</v>
      </c>
      <c r="AI41" s="17">
        <f t="shared" si="1"/>
        <v>1125084</v>
      </c>
      <c r="AJ41" s="17">
        <f t="shared" si="2"/>
        <v>1125084</v>
      </c>
      <c r="AK41" s="17">
        <f t="shared" si="3"/>
        <v>1125084</v>
      </c>
      <c r="AL41" s="17">
        <f t="shared" si="4"/>
        <v>1125084</v>
      </c>
      <c r="AM41" s="17">
        <f t="shared" si="5"/>
        <v>1125084</v>
      </c>
      <c r="AN41" s="17">
        <f t="shared" si="6"/>
        <v>1125084</v>
      </c>
      <c r="AO41" s="17">
        <f t="shared" si="7"/>
        <v>1125084</v>
      </c>
      <c r="AP41" s="17">
        <f t="shared" si="8"/>
        <v>1125084</v>
      </c>
      <c r="AQ41" s="17">
        <f t="shared" si="9"/>
        <v>1125084</v>
      </c>
      <c r="AR41" s="17">
        <f t="shared" si="10"/>
        <v>1125084</v>
      </c>
      <c r="AS41" s="17">
        <f t="shared" si="11"/>
        <v>1125084</v>
      </c>
      <c r="AT41" s="17">
        <f t="shared" si="12"/>
        <v>1125084</v>
      </c>
      <c r="AU41" s="17">
        <f t="shared" si="13"/>
        <v>1125084</v>
      </c>
      <c r="AV41" s="17">
        <f t="shared" si="14"/>
        <v>1125084</v>
      </c>
      <c r="AW41" s="17">
        <f t="shared" si="15"/>
        <v>1125084</v>
      </c>
      <c r="AX41" s="17">
        <f t="shared" si="16"/>
        <v>1125084</v>
      </c>
      <c r="AY41" s="17">
        <f t="shared" si="17"/>
        <v>1125084</v>
      </c>
      <c r="AZ41" s="17">
        <f t="shared" si="18"/>
        <v>1125084</v>
      </c>
      <c r="BA41" s="17">
        <f t="shared" si="19"/>
        <v>1125084</v>
      </c>
      <c r="BB41" s="17">
        <f t="shared" si="20"/>
        <v>1125084</v>
      </c>
      <c r="BC41" s="18">
        <f t="shared" si="21"/>
        <v>22501680</v>
      </c>
      <c r="BD41" s="19">
        <f t="shared" si="22"/>
        <v>176900</v>
      </c>
      <c r="BE41" s="20">
        <f t="shared" si="23"/>
        <v>3538000</v>
      </c>
    </row>
    <row r="42" spans="1:57" x14ac:dyDescent="0.35">
      <c r="A42" s="13" t="s">
        <v>29</v>
      </c>
      <c r="B42" s="13" t="s">
        <v>2</v>
      </c>
      <c r="C42" s="13" t="s">
        <v>173</v>
      </c>
      <c r="D42" s="6" t="s">
        <v>51</v>
      </c>
      <c r="E42" s="6" t="s">
        <v>77</v>
      </c>
      <c r="F42" s="6" t="s">
        <v>81</v>
      </c>
      <c r="G42" s="6" t="s">
        <v>82</v>
      </c>
      <c r="H42" s="14">
        <v>0.875</v>
      </c>
      <c r="I42" s="6"/>
      <c r="J42" s="7">
        <v>1300500</v>
      </c>
      <c r="K42" s="6" t="s">
        <v>87</v>
      </c>
      <c r="L42" s="6" t="s">
        <v>87</v>
      </c>
      <c r="M42" s="8">
        <v>159.4</v>
      </c>
      <c r="N42" s="8">
        <f t="shared" si="24"/>
        <v>159.4</v>
      </c>
      <c r="O42" s="16">
        <v>0.15940000000000001</v>
      </c>
      <c r="P42" s="16">
        <v>0.15940000000000001</v>
      </c>
      <c r="Q42" s="16">
        <v>0.15940000000000001</v>
      </c>
      <c r="R42" s="16">
        <v>0.15940000000000001</v>
      </c>
      <c r="S42" s="16">
        <v>0.15940000000000001</v>
      </c>
      <c r="T42" s="16">
        <v>0.15940000000000001</v>
      </c>
      <c r="U42" s="16">
        <v>0.15940000000000001</v>
      </c>
      <c r="V42" s="16">
        <v>0.15940000000000001</v>
      </c>
      <c r="W42" s="16">
        <v>0.15940000000000001</v>
      </c>
      <c r="X42" s="16">
        <v>0.15940000000000001</v>
      </c>
      <c r="Y42" s="16">
        <v>0.15940000000000001</v>
      </c>
      <c r="Z42" s="16">
        <v>0.15940000000000001</v>
      </c>
      <c r="AA42" s="16">
        <v>0.15940000000000001</v>
      </c>
      <c r="AB42" s="16">
        <v>0.15940000000000001</v>
      </c>
      <c r="AC42" s="16">
        <v>0.15940000000000001</v>
      </c>
      <c r="AD42" s="16">
        <v>0.15940000000000001</v>
      </c>
      <c r="AE42" s="16">
        <v>0.15940000000000001</v>
      </c>
      <c r="AF42" s="16">
        <v>0.15940000000000001</v>
      </c>
      <c r="AG42" s="16">
        <v>0.15940000000000001</v>
      </c>
      <c r="AH42" s="16">
        <v>0.15940000000000001</v>
      </c>
      <c r="AI42" s="17">
        <f t="shared" si="1"/>
        <v>207299.7</v>
      </c>
      <c r="AJ42" s="17">
        <f t="shared" si="2"/>
        <v>207299.7</v>
      </c>
      <c r="AK42" s="17">
        <f t="shared" si="3"/>
        <v>207299.7</v>
      </c>
      <c r="AL42" s="17">
        <f t="shared" si="4"/>
        <v>207299.7</v>
      </c>
      <c r="AM42" s="17">
        <f t="shared" si="5"/>
        <v>207299.7</v>
      </c>
      <c r="AN42" s="17">
        <f t="shared" si="6"/>
        <v>207299.7</v>
      </c>
      <c r="AO42" s="17">
        <f t="shared" si="7"/>
        <v>207299.7</v>
      </c>
      <c r="AP42" s="17">
        <f t="shared" si="8"/>
        <v>207299.7</v>
      </c>
      <c r="AQ42" s="17">
        <f t="shared" si="9"/>
        <v>207299.7</v>
      </c>
      <c r="AR42" s="17">
        <f t="shared" si="10"/>
        <v>207299.7</v>
      </c>
      <c r="AS42" s="17">
        <f t="shared" si="11"/>
        <v>207299.7</v>
      </c>
      <c r="AT42" s="17">
        <f t="shared" si="12"/>
        <v>207299.7</v>
      </c>
      <c r="AU42" s="17">
        <f t="shared" si="13"/>
        <v>207299.7</v>
      </c>
      <c r="AV42" s="17">
        <f t="shared" si="14"/>
        <v>207299.7</v>
      </c>
      <c r="AW42" s="17">
        <f t="shared" si="15"/>
        <v>207299.7</v>
      </c>
      <c r="AX42" s="17">
        <f t="shared" si="16"/>
        <v>207299.7</v>
      </c>
      <c r="AY42" s="17">
        <f t="shared" si="17"/>
        <v>207299.7</v>
      </c>
      <c r="AZ42" s="17">
        <f t="shared" si="18"/>
        <v>207299.7</v>
      </c>
      <c r="BA42" s="17">
        <f t="shared" si="19"/>
        <v>207299.7</v>
      </c>
      <c r="BB42" s="17">
        <f t="shared" si="20"/>
        <v>207299.7</v>
      </c>
      <c r="BC42" s="18">
        <f t="shared" si="21"/>
        <v>4145994.0000000014</v>
      </c>
      <c r="BD42" s="19">
        <f t="shared" si="22"/>
        <v>32512.5</v>
      </c>
      <c r="BE42" s="20">
        <f t="shared" si="23"/>
        <v>650250</v>
      </c>
    </row>
    <row r="43" spans="1:57" x14ac:dyDescent="0.35">
      <c r="A43" s="13" t="s">
        <v>30</v>
      </c>
      <c r="B43" s="13" t="s">
        <v>0</v>
      </c>
      <c r="C43" s="13" t="s">
        <v>174</v>
      </c>
      <c r="D43" s="6" t="s">
        <v>45</v>
      </c>
      <c r="E43" s="6" t="s">
        <v>78</v>
      </c>
      <c r="F43" s="6" t="s">
        <v>81</v>
      </c>
      <c r="G43" s="6" t="s">
        <v>82</v>
      </c>
      <c r="H43" s="14">
        <v>0.72</v>
      </c>
      <c r="I43" s="6"/>
      <c r="J43" s="7">
        <v>1071462</v>
      </c>
      <c r="K43" s="6" t="s">
        <v>87</v>
      </c>
      <c r="L43" s="6" t="s">
        <v>87</v>
      </c>
      <c r="M43" s="8">
        <v>160</v>
      </c>
      <c r="N43" s="8">
        <f t="shared" si="24"/>
        <v>160</v>
      </c>
      <c r="O43" s="16">
        <v>0.16</v>
      </c>
      <c r="P43" s="16">
        <v>0.16</v>
      </c>
      <c r="Q43" s="16">
        <v>0.16</v>
      </c>
      <c r="R43" s="16">
        <v>0.16</v>
      </c>
      <c r="S43" s="16">
        <v>0.16</v>
      </c>
      <c r="T43" s="16">
        <v>0.16</v>
      </c>
      <c r="U43" s="16">
        <v>0.16</v>
      </c>
      <c r="V43" s="16">
        <v>0.16</v>
      </c>
      <c r="W43" s="16">
        <v>0.16</v>
      </c>
      <c r="X43" s="16">
        <v>0.16</v>
      </c>
      <c r="Y43" s="16">
        <v>0.16</v>
      </c>
      <c r="Z43" s="16">
        <v>0.16</v>
      </c>
      <c r="AA43" s="16">
        <v>0.16</v>
      </c>
      <c r="AB43" s="16">
        <v>0.16</v>
      </c>
      <c r="AC43" s="16">
        <v>0.16</v>
      </c>
      <c r="AD43" s="16">
        <v>0.16</v>
      </c>
      <c r="AE43" s="16">
        <v>0.16</v>
      </c>
      <c r="AF43" s="16">
        <v>0.16</v>
      </c>
      <c r="AG43" s="16">
        <v>0.16</v>
      </c>
      <c r="AH43" s="16">
        <v>0.16</v>
      </c>
      <c r="AI43" s="17">
        <f t="shared" si="1"/>
        <v>171433.92</v>
      </c>
      <c r="AJ43" s="17">
        <f t="shared" si="2"/>
        <v>171433.92</v>
      </c>
      <c r="AK43" s="17">
        <f t="shared" si="3"/>
        <v>171433.92</v>
      </c>
      <c r="AL43" s="17">
        <f t="shared" si="4"/>
        <v>171433.92</v>
      </c>
      <c r="AM43" s="17">
        <f t="shared" si="5"/>
        <v>171433.92</v>
      </c>
      <c r="AN43" s="17">
        <f t="shared" si="6"/>
        <v>171433.92</v>
      </c>
      <c r="AO43" s="17">
        <f t="shared" si="7"/>
        <v>171433.92</v>
      </c>
      <c r="AP43" s="17">
        <f t="shared" si="8"/>
        <v>171433.92</v>
      </c>
      <c r="AQ43" s="17">
        <f t="shared" si="9"/>
        <v>171433.92</v>
      </c>
      <c r="AR43" s="17">
        <f t="shared" si="10"/>
        <v>171433.92</v>
      </c>
      <c r="AS43" s="17">
        <f t="shared" si="11"/>
        <v>171433.92</v>
      </c>
      <c r="AT43" s="17">
        <f t="shared" si="12"/>
        <v>171433.92</v>
      </c>
      <c r="AU43" s="17">
        <f t="shared" si="13"/>
        <v>171433.92</v>
      </c>
      <c r="AV43" s="17">
        <f t="shared" si="14"/>
        <v>171433.92</v>
      </c>
      <c r="AW43" s="17">
        <f t="shared" si="15"/>
        <v>171433.92</v>
      </c>
      <c r="AX43" s="17">
        <f t="shared" si="16"/>
        <v>171433.92</v>
      </c>
      <c r="AY43" s="17">
        <f t="shared" si="17"/>
        <v>171433.92</v>
      </c>
      <c r="AZ43" s="17">
        <f t="shared" si="18"/>
        <v>171433.92</v>
      </c>
      <c r="BA43" s="17">
        <f t="shared" si="19"/>
        <v>171433.92</v>
      </c>
      <c r="BB43" s="17">
        <f t="shared" si="20"/>
        <v>171433.92</v>
      </c>
      <c r="BC43" s="18">
        <f t="shared" si="21"/>
        <v>3428678.3999999994</v>
      </c>
      <c r="BD43" s="19">
        <f t="shared" si="22"/>
        <v>26786.550000000003</v>
      </c>
      <c r="BE43" s="20">
        <f t="shared" si="23"/>
        <v>535731</v>
      </c>
    </row>
    <row r="46" spans="1:57" x14ac:dyDescent="0.35">
      <c r="M46" s="2"/>
    </row>
  </sheetData>
  <autoFilter ref="A14:BE43" xr:uid="{D89717BA-B862-4D1A-9F61-7F862ADD7C4E}">
    <sortState xmlns:xlrd2="http://schemas.microsoft.com/office/spreadsheetml/2017/richdata2" ref="A15:BE43">
      <sortCondition ref="N14"/>
    </sortState>
  </autoFilter>
  <mergeCells count="2">
    <mergeCell ref="A7:BE7"/>
    <mergeCell ref="A8:BE8"/>
  </mergeCells>
  <conditionalFormatting sqref="A15:C43 I15:I43">
    <cfRule type="expression" dxfId="9" priority="12">
      <formula>$K15="Disqualified"</formula>
    </cfRule>
  </conditionalFormatting>
  <conditionalFormatting sqref="B15:C43">
    <cfRule type="expression" dxfId="8" priority="11">
      <formula>$K15="Disqualified"</formula>
    </cfRule>
  </conditionalFormatting>
  <conditionalFormatting sqref="D15:D43">
    <cfRule type="expression" dxfId="7" priority="10">
      <formula>$K15="Disqualified"</formula>
    </cfRule>
  </conditionalFormatting>
  <conditionalFormatting sqref="E15:E43">
    <cfRule type="expression" dxfId="6" priority="9">
      <formula>$K15="Disqualified"</formula>
    </cfRule>
  </conditionalFormatting>
  <conditionalFormatting sqref="F15:F43">
    <cfRule type="expression" dxfId="5" priority="8">
      <formula>$K15="Disqualified"</formula>
    </cfRule>
  </conditionalFormatting>
  <conditionalFormatting sqref="G15:H43">
    <cfRule type="expression" dxfId="4" priority="7">
      <formula>$K15="Disqualified"</formula>
    </cfRule>
  </conditionalFormatting>
  <conditionalFormatting sqref="J15:J20 J22:J43">
    <cfRule type="expression" dxfId="3" priority="5">
      <formula>$K15="Disqualified"</formula>
    </cfRule>
  </conditionalFormatting>
  <conditionalFormatting sqref="K15:L43">
    <cfRule type="expression" dxfId="2" priority="4">
      <formula>$K15="Disqualified"</formula>
    </cfRule>
  </conditionalFormatting>
  <conditionalFormatting sqref="M15:N43">
    <cfRule type="expression" dxfId="1" priority="3">
      <formula>$K15="Disqualified"</formula>
    </cfRule>
  </conditionalFormatting>
  <conditionalFormatting sqref="J21">
    <cfRule type="expression" dxfId="0" priority="1">
      <formula>$K21="Disqualified"</formula>
    </cfRule>
  </conditionalFormatting>
  <printOptions horizontalCentered="1"/>
  <pageMargins left="0.25" right="0.25" top="0.43116666666666698" bottom="0.75" header="0.134333333333333" footer="0.3"/>
  <pageSetup paperSize="3" scale="26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5515965CE75A42995753FF0373828F" ma:contentTypeVersion="12" ma:contentTypeDescription="Create a new document." ma:contentTypeScope="" ma:versionID="7fceee51bfd0db64f387fbbaf92c313b">
  <xsd:schema xmlns:xsd="http://www.w3.org/2001/XMLSchema" xmlns:xs="http://www.w3.org/2001/XMLSchema" xmlns:p="http://schemas.microsoft.com/office/2006/metadata/properties" xmlns:ns3="27904891-ba85-4e14-8800-2abbe5698f6a" xmlns:ns4="0392872f-35fc-4ca0-b4cf-5b09e60b97ed" targetNamespace="http://schemas.microsoft.com/office/2006/metadata/properties" ma:root="true" ma:fieldsID="f13a50a135ceb6e3cf9145c9c13b80a0" ns3:_="" ns4:_="">
    <xsd:import namespace="27904891-ba85-4e14-8800-2abbe5698f6a"/>
    <xsd:import namespace="0392872f-35fc-4ca0-b4cf-5b09e60b97e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904891-ba85-4e14-8800-2abbe5698f6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92872f-35fc-4ca0-b4cf-5b09e60b97ed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70BE261-CD22-43DD-BBC1-F9612FD58D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7904891-ba85-4e14-8800-2abbe5698f6a"/>
    <ds:schemaRef ds:uri="0392872f-35fc-4ca0-b4cf-5b09e60b97e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BD17F9F-AA0C-4543-9C53-54A4FDFC3E9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736A622-6A40-41D4-8F5D-38F53CFADDE0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E Perbeck</dc:creator>
  <cp:lastModifiedBy>GRANT, SARA A</cp:lastModifiedBy>
  <cp:lastPrinted>2021-01-12T20:09:55Z</cp:lastPrinted>
  <dcterms:created xsi:type="dcterms:W3CDTF">2020-10-22T18:26:58Z</dcterms:created>
  <dcterms:modified xsi:type="dcterms:W3CDTF">2021-01-12T20:11:32Z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0x0101002E5515965CE75A42995753FF0373828F</vt:lpwstr>
  </property>
</Properties>
</file>