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WPOWER\COGEN\1_SCEF Shared Documents\Filings\Year 6 RFP\"/>
    </mc:Choice>
  </mc:AlternateContent>
  <xr:revisionPtr revIDLastSave="0" documentId="13_ncr:1_{98A31C49-FCCC-45ED-9705-358DCDDEE57C}" xr6:coauthVersionLast="47" xr6:coauthVersionMax="47" xr10:uidLastSave="{00000000-0000-0000-0000-000000000000}"/>
  <bookViews>
    <workbookView xWindow="-120" yWindow="-120" windowWidth="29040" windowHeight="15720" xr2:uid="{21D47CC0-9148-4A6E-8AB9-2739F22DBBE4}"/>
  </bookViews>
  <sheets>
    <sheet name="Summary" sheetId="8" r:id="rId1"/>
  </sheets>
  <definedNames>
    <definedName name="_xlnm._FilterDatabase" localSheetId="0" hidden="1">Summary!$A$15:$BJ$127</definedName>
    <definedName name="_xlnm.Print_Area" localSheetId="0">Summary!$A$1:$BE$44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8" l="1"/>
  <c r="BD119" i="8"/>
  <c r="BE119" i="8" s="1"/>
  <c r="BD120" i="8"/>
  <c r="BE120" i="8" s="1"/>
  <c r="BD121" i="8"/>
  <c r="BE121" i="8" s="1"/>
  <c r="BD122" i="8"/>
  <c r="BE122" i="8" s="1"/>
  <c r="BD123" i="8"/>
  <c r="BE123" i="8" s="1"/>
  <c r="BD124" i="8"/>
  <c r="BE124" i="8" s="1"/>
  <c r="BD125" i="8"/>
  <c r="BE125" i="8" s="1"/>
  <c r="BD126" i="8"/>
  <c r="BE126" i="8" s="1"/>
  <c r="BD127" i="8"/>
  <c r="BE127" i="8" s="1"/>
  <c r="BB127" i="8"/>
  <c r="BB126" i="8"/>
  <c r="BB125" i="8"/>
  <c r="BB124" i="8"/>
  <c r="BB123" i="8"/>
  <c r="BB122" i="8"/>
  <c r="BB121" i="8"/>
  <c r="BB120" i="8"/>
  <c r="BB119" i="8"/>
  <c r="BA127" i="8"/>
  <c r="BA126" i="8"/>
  <c r="BA125" i="8"/>
  <c r="BA124" i="8"/>
  <c r="BA123" i="8"/>
  <c r="BA122" i="8"/>
  <c r="BA121" i="8"/>
  <c r="BA120" i="8"/>
  <c r="BA119" i="8"/>
  <c r="AZ127" i="8"/>
  <c r="AZ126" i="8"/>
  <c r="AZ125" i="8"/>
  <c r="AZ124" i="8"/>
  <c r="AZ123" i="8"/>
  <c r="AZ122" i="8"/>
  <c r="AZ121" i="8"/>
  <c r="AZ120" i="8"/>
  <c r="AZ119" i="8"/>
  <c r="AY127" i="8"/>
  <c r="AY126" i="8"/>
  <c r="AY125" i="8"/>
  <c r="AY124" i="8"/>
  <c r="AY123" i="8"/>
  <c r="AY122" i="8"/>
  <c r="AY121" i="8"/>
  <c r="AY120" i="8"/>
  <c r="AY119" i="8"/>
  <c r="AX127" i="8"/>
  <c r="AX126" i="8"/>
  <c r="AX125" i="8"/>
  <c r="AX124" i="8"/>
  <c r="AX123" i="8"/>
  <c r="AX122" i="8"/>
  <c r="AX121" i="8"/>
  <c r="AX120" i="8"/>
  <c r="AX119" i="8"/>
  <c r="AW127" i="8"/>
  <c r="AW126" i="8"/>
  <c r="AW125" i="8"/>
  <c r="AW124" i="8"/>
  <c r="AW123" i="8"/>
  <c r="AW122" i="8"/>
  <c r="AW121" i="8"/>
  <c r="AW120" i="8"/>
  <c r="AW119" i="8"/>
  <c r="AV127" i="8"/>
  <c r="AV126" i="8"/>
  <c r="AV125" i="8"/>
  <c r="AV124" i="8"/>
  <c r="AV123" i="8"/>
  <c r="AV122" i="8"/>
  <c r="AV121" i="8"/>
  <c r="AV120" i="8"/>
  <c r="AV119" i="8"/>
  <c r="AU127" i="8"/>
  <c r="AU126" i="8"/>
  <c r="AU125" i="8"/>
  <c r="AU124" i="8"/>
  <c r="AU123" i="8"/>
  <c r="AU122" i="8"/>
  <c r="AU121" i="8"/>
  <c r="AU120" i="8"/>
  <c r="AU119" i="8"/>
  <c r="AT127" i="8"/>
  <c r="AT126" i="8"/>
  <c r="AT125" i="8"/>
  <c r="AT124" i="8"/>
  <c r="AT123" i="8"/>
  <c r="AT122" i="8"/>
  <c r="AT121" i="8"/>
  <c r="AT120" i="8"/>
  <c r="AT119" i="8"/>
  <c r="AS127" i="8"/>
  <c r="AS126" i="8"/>
  <c r="AS125" i="8"/>
  <c r="AS124" i="8"/>
  <c r="AS123" i="8"/>
  <c r="AS122" i="8"/>
  <c r="AS121" i="8"/>
  <c r="AS120" i="8"/>
  <c r="AS119" i="8"/>
  <c r="AR127" i="8"/>
  <c r="AR126" i="8"/>
  <c r="AR125" i="8"/>
  <c r="AR124" i="8"/>
  <c r="AR123" i="8"/>
  <c r="AR122" i="8"/>
  <c r="AR121" i="8"/>
  <c r="AR120" i="8"/>
  <c r="AR119" i="8"/>
  <c r="AQ127" i="8"/>
  <c r="AQ126" i="8"/>
  <c r="AQ125" i="8"/>
  <c r="AQ124" i="8"/>
  <c r="AQ123" i="8"/>
  <c r="AQ122" i="8"/>
  <c r="AQ121" i="8"/>
  <c r="AQ120" i="8"/>
  <c r="AQ119" i="8"/>
  <c r="AP127" i="8"/>
  <c r="AP126" i="8"/>
  <c r="AP125" i="8"/>
  <c r="AP124" i="8"/>
  <c r="AP123" i="8"/>
  <c r="AP122" i="8"/>
  <c r="AP121" i="8"/>
  <c r="AP120" i="8"/>
  <c r="AP119" i="8"/>
  <c r="AO127" i="8"/>
  <c r="AO126" i="8"/>
  <c r="AO125" i="8"/>
  <c r="AO124" i="8"/>
  <c r="AO123" i="8"/>
  <c r="AO122" i="8"/>
  <c r="AO121" i="8"/>
  <c r="AO120" i="8"/>
  <c r="AO119" i="8"/>
  <c r="AN127" i="8"/>
  <c r="AN126" i="8"/>
  <c r="AN125" i="8"/>
  <c r="AN124" i="8"/>
  <c r="AN123" i="8"/>
  <c r="AN122" i="8"/>
  <c r="AN121" i="8"/>
  <c r="AN120" i="8"/>
  <c r="AN119" i="8"/>
  <c r="AM127" i="8"/>
  <c r="AM126" i="8"/>
  <c r="AM125" i="8"/>
  <c r="AM124" i="8"/>
  <c r="AM123" i="8"/>
  <c r="AM122" i="8"/>
  <c r="AM121" i="8"/>
  <c r="AM120" i="8"/>
  <c r="AM119" i="8"/>
  <c r="AL127" i="8"/>
  <c r="AL126" i="8"/>
  <c r="AL125" i="8"/>
  <c r="AL124" i="8"/>
  <c r="AL123" i="8"/>
  <c r="AL122" i="8"/>
  <c r="AL121" i="8"/>
  <c r="AL120" i="8"/>
  <c r="AL119" i="8"/>
  <c r="AK127" i="8"/>
  <c r="AK126" i="8"/>
  <c r="AK125" i="8"/>
  <c r="AK124" i="8"/>
  <c r="AK123" i="8"/>
  <c r="AK122" i="8"/>
  <c r="AK121" i="8"/>
  <c r="AK120" i="8"/>
  <c r="AK119" i="8"/>
  <c r="AJ127" i="8"/>
  <c r="BC127" i="8" s="1"/>
  <c r="AJ126" i="8"/>
  <c r="AJ125" i="8"/>
  <c r="AJ124" i="8"/>
  <c r="AJ123" i="8"/>
  <c r="AJ122" i="8"/>
  <c r="AJ121" i="8"/>
  <c r="AJ120" i="8"/>
  <c r="AJ119" i="8"/>
  <c r="AI120" i="8"/>
  <c r="AI121" i="8"/>
  <c r="AI122" i="8"/>
  <c r="AI123" i="8"/>
  <c r="AI124" i="8"/>
  <c r="AI125" i="8"/>
  <c r="BC125" i="8" s="1"/>
  <c r="AI126" i="8"/>
  <c r="AI127" i="8"/>
  <c r="AI119" i="8"/>
  <c r="N125" i="8"/>
  <c r="BC124" i="8" l="1"/>
  <c r="BC120" i="8"/>
  <c r="BC119" i="8"/>
  <c r="BC121" i="8"/>
  <c r="BC126" i="8"/>
  <c r="BC122" i="8"/>
  <c r="BC123" i="8"/>
  <c r="BD109" i="8" l="1"/>
  <c r="BE109" i="8" s="1"/>
  <c r="BD110" i="8"/>
  <c r="BE110" i="8" s="1"/>
  <c r="BD111" i="8"/>
  <c r="BE111" i="8" s="1"/>
  <c r="BD112" i="8"/>
  <c r="BE112" i="8" s="1"/>
  <c r="BD113" i="8"/>
  <c r="BE113" i="8" s="1"/>
  <c r="BD114" i="8"/>
  <c r="BE114" i="8" s="1"/>
  <c r="BD115" i="8"/>
  <c r="BE115" i="8" s="1"/>
  <c r="BD116" i="8"/>
  <c r="BE116" i="8" s="1"/>
  <c r="BD117" i="8"/>
  <c r="BE117" i="8" s="1"/>
  <c r="BD118" i="8"/>
  <c r="BE118" i="8" s="1"/>
  <c r="AJ109" i="8"/>
  <c r="AK109" i="8"/>
  <c r="AL109" i="8"/>
  <c r="AM109" i="8"/>
  <c r="AN109" i="8"/>
  <c r="AO109" i="8"/>
  <c r="AP109" i="8"/>
  <c r="AQ109" i="8"/>
  <c r="AR109" i="8"/>
  <c r="AS109" i="8"/>
  <c r="AT109" i="8"/>
  <c r="AU109" i="8"/>
  <c r="AV109" i="8"/>
  <c r="AW109" i="8"/>
  <c r="AX109" i="8"/>
  <c r="AY109" i="8"/>
  <c r="AZ109" i="8"/>
  <c r="BA109" i="8"/>
  <c r="BB109" i="8"/>
  <c r="AJ110" i="8"/>
  <c r="AK110" i="8"/>
  <c r="AL110" i="8"/>
  <c r="AM110" i="8"/>
  <c r="AN110" i="8"/>
  <c r="AO110" i="8"/>
  <c r="AP110" i="8"/>
  <c r="AQ110" i="8"/>
  <c r="AR110" i="8"/>
  <c r="AS110" i="8"/>
  <c r="AT110" i="8"/>
  <c r="AU110" i="8"/>
  <c r="AV110" i="8"/>
  <c r="AW110" i="8"/>
  <c r="AX110" i="8"/>
  <c r="AY110" i="8"/>
  <c r="AZ110" i="8"/>
  <c r="BA110" i="8"/>
  <c r="BB110" i="8"/>
  <c r="AJ111" i="8"/>
  <c r="AK111" i="8"/>
  <c r="AL111" i="8"/>
  <c r="AM111" i="8"/>
  <c r="AN111" i="8"/>
  <c r="AO111" i="8"/>
  <c r="AP111" i="8"/>
  <c r="AQ111" i="8"/>
  <c r="AR111" i="8"/>
  <c r="AS111" i="8"/>
  <c r="AT111" i="8"/>
  <c r="AU111" i="8"/>
  <c r="AV111" i="8"/>
  <c r="AW111" i="8"/>
  <c r="AX111" i="8"/>
  <c r="AY111" i="8"/>
  <c r="AZ111" i="8"/>
  <c r="BA111" i="8"/>
  <c r="BB111" i="8"/>
  <c r="AJ112" i="8"/>
  <c r="AK112" i="8"/>
  <c r="AL112" i="8"/>
  <c r="AM112" i="8"/>
  <c r="AN112" i="8"/>
  <c r="AO112" i="8"/>
  <c r="AP112" i="8"/>
  <c r="AQ112" i="8"/>
  <c r="AR112" i="8"/>
  <c r="AS112" i="8"/>
  <c r="AT112" i="8"/>
  <c r="AU112" i="8"/>
  <c r="AV112" i="8"/>
  <c r="AW112" i="8"/>
  <c r="AX112" i="8"/>
  <c r="AY112" i="8"/>
  <c r="AZ112" i="8"/>
  <c r="BA112" i="8"/>
  <c r="BB112" i="8"/>
  <c r="AJ113" i="8"/>
  <c r="AK113" i="8"/>
  <c r="AL113" i="8"/>
  <c r="AM113" i="8"/>
  <c r="AN113" i="8"/>
  <c r="AO113" i="8"/>
  <c r="AP113" i="8"/>
  <c r="AQ113" i="8"/>
  <c r="AR113" i="8"/>
  <c r="AS113" i="8"/>
  <c r="AT113" i="8"/>
  <c r="AU113" i="8"/>
  <c r="AV113" i="8"/>
  <c r="AW113" i="8"/>
  <c r="AX113" i="8"/>
  <c r="AY113" i="8"/>
  <c r="AZ113" i="8"/>
  <c r="BA113" i="8"/>
  <c r="BB113" i="8"/>
  <c r="AJ114" i="8"/>
  <c r="AK114" i="8"/>
  <c r="AL114" i="8"/>
  <c r="AM114" i="8"/>
  <c r="AN114" i="8"/>
  <c r="AO114" i="8"/>
  <c r="AP114" i="8"/>
  <c r="AQ114" i="8"/>
  <c r="AR114" i="8"/>
  <c r="AS114" i="8"/>
  <c r="AT114" i="8"/>
  <c r="AU114" i="8"/>
  <c r="AV114" i="8"/>
  <c r="AW114" i="8"/>
  <c r="AX114" i="8"/>
  <c r="AY114" i="8"/>
  <c r="AZ114" i="8"/>
  <c r="BA114" i="8"/>
  <c r="BB114" i="8"/>
  <c r="AJ115" i="8"/>
  <c r="AK115" i="8"/>
  <c r="AL115" i="8"/>
  <c r="AM115" i="8"/>
  <c r="AN115" i="8"/>
  <c r="AO115" i="8"/>
  <c r="AP115" i="8"/>
  <c r="AQ115" i="8"/>
  <c r="AR115" i="8"/>
  <c r="AS115" i="8"/>
  <c r="AT115" i="8"/>
  <c r="AU115" i="8"/>
  <c r="AV115" i="8"/>
  <c r="AW115" i="8"/>
  <c r="AX115" i="8"/>
  <c r="AY115" i="8"/>
  <c r="AZ115" i="8"/>
  <c r="BA115" i="8"/>
  <c r="BB115" i="8"/>
  <c r="AJ116" i="8"/>
  <c r="AK116" i="8"/>
  <c r="AL116" i="8"/>
  <c r="AM116" i="8"/>
  <c r="AN116" i="8"/>
  <c r="AO116" i="8"/>
  <c r="AP116" i="8"/>
  <c r="AQ116" i="8"/>
  <c r="AR116" i="8"/>
  <c r="AS116" i="8"/>
  <c r="AT116" i="8"/>
  <c r="AU116" i="8"/>
  <c r="AV116" i="8"/>
  <c r="AW116" i="8"/>
  <c r="AX116" i="8"/>
  <c r="AY116" i="8"/>
  <c r="AZ116" i="8"/>
  <c r="BA116" i="8"/>
  <c r="BB116" i="8"/>
  <c r="AJ117" i="8"/>
  <c r="AK117" i="8"/>
  <c r="AL117" i="8"/>
  <c r="AM117" i="8"/>
  <c r="AN117" i="8"/>
  <c r="AO117" i="8"/>
  <c r="AP117" i="8"/>
  <c r="AQ117" i="8"/>
  <c r="AR117" i="8"/>
  <c r="AS117" i="8"/>
  <c r="AT117" i="8"/>
  <c r="AU117" i="8"/>
  <c r="AV117" i="8"/>
  <c r="AW117" i="8"/>
  <c r="AX117" i="8"/>
  <c r="AY117" i="8"/>
  <c r="AZ117" i="8"/>
  <c r="BA117" i="8"/>
  <c r="BB117" i="8"/>
  <c r="AJ118" i="8"/>
  <c r="AK118" i="8"/>
  <c r="AL118" i="8"/>
  <c r="AM118" i="8"/>
  <c r="AN118" i="8"/>
  <c r="AO118" i="8"/>
  <c r="AP118" i="8"/>
  <c r="AQ118" i="8"/>
  <c r="AR118" i="8"/>
  <c r="AS118" i="8"/>
  <c r="AT118" i="8"/>
  <c r="AU118" i="8"/>
  <c r="AV118" i="8"/>
  <c r="AW118" i="8"/>
  <c r="AX118" i="8"/>
  <c r="AY118" i="8"/>
  <c r="AZ118" i="8"/>
  <c r="BA118" i="8"/>
  <c r="BB118" i="8"/>
  <c r="O110" i="8"/>
  <c r="AI110" i="8" s="1"/>
  <c r="O111" i="8"/>
  <c r="AI111" i="8" s="1"/>
  <c r="O112" i="8"/>
  <c r="AI112" i="8" s="1"/>
  <c r="O113" i="8"/>
  <c r="AI113" i="8" s="1"/>
  <c r="O114" i="8"/>
  <c r="AI114" i="8" s="1"/>
  <c r="O115" i="8"/>
  <c r="AI115" i="8" s="1"/>
  <c r="O116" i="8"/>
  <c r="AI116" i="8" s="1"/>
  <c r="O117" i="8"/>
  <c r="AI117" i="8" s="1"/>
  <c r="O118" i="8"/>
  <c r="AI118" i="8" s="1"/>
  <c r="O109" i="8"/>
  <c r="AI109" i="8" s="1"/>
  <c r="BC113" i="8" l="1"/>
  <c r="BC112" i="8"/>
  <c r="BC114" i="8"/>
  <c r="BC115" i="8"/>
  <c r="BC116" i="8"/>
  <c r="BC117" i="8"/>
  <c r="BC111" i="8"/>
  <c r="BC118" i="8"/>
  <c r="BC110" i="8"/>
  <c r="BC109" i="8"/>
  <c r="BD88" i="8" l="1"/>
  <c r="BE88" i="8" s="1"/>
  <c r="BD89" i="8"/>
  <c r="BE89" i="8" s="1"/>
  <c r="BD90" i="8"/>
  <c r="BE90" i="8" s="1"/>
  <c r="BD91" i="8"/>
  <c r="BE91" i="8" s="1"/>
  <c r="BD92" i="8"/>
  <c r="BE92" i="8" s="1"/>
  <c r="BD93" i="8"/>
  <c r="BE93" i="8" s="1"/>
  <c r="BD94" i="8"/>
  <c r="BE94" i="8" s="1"/>
  <c r="BD95" i="8"/>
  <c r="BE95" i="8" s="1"/>
  <c r="BD96" i="8"/>
  <c r="BE96" i="8" s="1"/>
  <c r="BD97" i="8"/>
  <c r="BE97" i="8" s="1"/>
  <c r="BD98" i="8"/>
  <c r="BE98" i="8" s="1"/>
  <c r="BD99" i="8"/>
  <c r="BE99" i="8" s="1"/>
  <c r="BD100" i="8"/>
  <c r="BE100" i="8" s="1"/>
  <c r="BD101" i="8"/>
  <c r="BE101" i="8" s="1"/>
  <c r="BD102" i="8"/>
  <c r="BE102" i="8" s="1"/>
  <c r="BD103" i="8"/>
  <c r="BE103" i="8" s="1"/>
  <c r="BD104" i="8"/>
  <c r="BE104" i="8" s="1"/>
  <c r="BD105" i="8"/>
  <c r="BE105" i="8" s="1"/>
  <c r="BD106" i="8"/>
  <c r="BE106" i="8" s="1"/>
  <c r="BD107" i="8"/>
  <c r="BE107" i="8" s="1"/>
  <c r="BD108" i="8"/>
  <c r="BE108" i="8" s="1"/>
  <c r="BD87" i="8"/>
  <c r="BE87" i="8" s="1"/>
  <c r="O87" i="8"/>
  <c r="P87" i="8" s="1"/>
  <c r="Q87" i="8" s="1"/>
  <c r="R87" i="8" s="1"/>
  <c r="AL87" i="8" s="1"/>
  <c r="O88" i="8"/>
  <c r="AI88" i="8" s="1"/>
  <c r="O89" i="8"/>
  <c r="AI89" i="8" s="1"/>
  <c r="O90" i="8"/>
  <c r="O91" i="8"/>
  <c r="P91" i="8" s="1"/>
  <c r="O92" i="8"/>
  <c r="AI92" i="8" s="1"/>
  <c r="O93" i="8"/>
  <c r="P93" i="8" s="1"/>
  <c r="O94" i="8"/>
  <c r="AI94" i="8" s="1"/>
  <c r="O95" i="8"/>
  <c r="P95" i="8" s="1"/>
  <c r="O96" i="8"/>
  <c r="AI96" i="8" s="1"/>
  <c r="O97" i="8"/>
  <c r="O98" i="8"/>
  <c r="O99" i="8"/>
  <c r="O100" i="8"/>
  <c r="AI100" i="8" s="1"/>
  <c r="O101" i="8"/>
  <c r="P101" i="8" s="1"/>
  <c r="O102" i="8"/>
  <c r="AI102" i="8" s="1"/>
  <c r="O103" i="8"/>
  <c r="AI103" i="8" s="1"/>
  <c r="O104" i="8"/>
  <c r="O105" i="8"/>
  <c r="AI105" i="8" s="1"/>
  <c r="O106" i="8"/>
  <c r="P106" i="8" s="1"/>
  <c r="O107" i="8"/>
  <c r="P107" i="8" s="1"/>
  <c r="Q107" i="8" s="1"/>
  <c r="O108" i="8"/>
  <c r="AI108" i="8" s="1"/>
  <c r="N108" i="8"/>
  <c r="N107" i="8"/>
  <c r="N106" i="8"/>
  <c r="N105" i="8"/>
  <c r="N104" i="8"/>
  <c r="N103" i="8"/>
  <c r="N102" i="8"/>
  <c r="N101" i="8"/>
  <c r="N100" i="8"/>
  <c r="N99" i="8"/>
  <c r="N98" i="8"/>
  <c r="N97" i="8"/>
  <c r="N96" i="8"/>
  <c r="N95" i="8"/>
  <c r="N94" i="8"/>
  <c r="N93" i="8"/>
  <c r="N92" i="8"/>
  <c r="N91" i="8"/>
  <c r="N90" i="8"/>
  <c r="N89" i="8"/>
  <c r="N88" i="8"/>
  <c r="N87" i="8"/>
  <c r="P108" i="8" l="1"/>
  <c r="Q108" i="8" s="1"/>
  <c r="R108" i="8" s="1"/>
  <c r="AL108" i="8" s="1"/>
  <c r="AI101" i="8"/>
  <c r="S87" i="8"/>
  <c r="AM87" i="8" s="1"/>
  <c r="AI95" i="8"/>
  <c r="P103" i="8"/>
  <c r="P94" i="8"/>
  <c r="AJ95" i="8"/>
  <c r="Q95" i="8"/>
  <c r="AK95" i="8" s="1"/>
  <c r="P102" i="8"/>
  <c r="AJ102" i="8" s="1"/>
  <c r="P92" i="8"/>
  <c r="Q92" i="8" s="1"/>
  <c r="P89" i="8"/>
  <c r="Q89" i="8" s="1"/>
  <c r="AI93" i="8"/>
  <c r="P100" i="8"/>
  <c r="AJ100" i="8" s="1"/>
  <c r="P88" i="8"/>
  <c r="S108" i="8"/>
  <c r="T108" i="8" s="1"/>
  <c r="U108" i="8" s="1"/>
  <c r="P96" i="8"/>
  <c r="Q96" i="8" s="1"/>
  <c r="R96" i="8" s="1"/>
  <c r="S96" i="8" s="1"/>
  <c r="AI107" i="8"/>
  <c r="P105" i="8"/>
  <c r="Q105" i="8" s="1"/>
  <c r="AJ91" i="8"/>
  <c r="Q91" i="8"/>
  <c r="AJ106" i="8"/>
  <c r="Q106" i="8"/>
  <c r="Q93" i="8"/>
  <c r="AJ93" i="8"/>
  <c r="AI99" i="8"/>
  <c r="P99" i="8"/>
  <c r="AK107" i="8"/>
  <c r="R107" i="8"/>
  <c r="P98" i="8"/>
  <c r="AI98" i="8"/>
  <c r="P90" i="8"/>
  <c r="AI90" i="8"/>
  <c r="Q101" i="8"/>
  <c r="AJ101" i="8"/>
  <c r="AI106" i="8"/>
  <c r="AI91" i="8"/>
  <c r="AJ107" i="8"/>
  <c r="AI104" i="8"/>
  <c r="P104" i="8"/>
  <c r="AI87" i="8"/>
  <c r="AJ87" i="8"/>
  <c r="P97" i="8"/>
  <c r="AI97" i="8"/>
  <c r="AK87" i="8"/>
  <c r="BD77" i="8"/>
  <c r="BE77" i="8" s="1"/>
  <c r="BD71" i="8"/>
  <c r="BE71" i="8" s="1"/>
  <c r="BD72" i="8"/>
  <c r="BE72" i="8" s="1"/>
  <c r="BD73" i="8"/>
  <c r="BE73" i="8" s="1"/>
  <c r="BD74" i="8"/>
  <c r="BE74" i="8" s="1"/>
  <c r="BD75" i="8"/>
  <c r="BE75" i="8" s="1"/>
  <c r="BD76" i="8"/>
  <c r="BE76" i="8" s="1"/>
  <c r="BD78" i="8"/>
  <c r="BE78" i="8" s="1"/>
  <c r="BD79" i="8"/>
  <c r="BE79" i="8" s="1"/>
  <c r="BD80" i="8"/>
  <c r="BE80" i="8" s="1"/>
  <c r="BD81" i="8"/>
  <c r="BE81" i="8" s="1"/>
  <c r="BD82" i="8"/>
  <c r="BE82" i="8" s="1"/>
  <c r="BD83" i="8"/>
  <c r="BE83" i="8" s="1"/>
  <c r="BD84" i="8"/>
  <c r="BE84" i="8" s="1"/>
  <c r="BD85" i="8"/>
  <c r="BE85" i="8" s="1"/>
  <c r="BD86" i="8"/>
  <c r="BE86" i="8" s="1"/>
  <c r="O71" i="8"/>
  <c r="P71" i="8" s="1"/>
  <c r="O72" i="8"/>
  <c r="AI72" i="8" s="1"/>
  <c r="O73" i="8"/>
  <c r="AI73" i="8" s="1"/>
  <c r="O74" i="8"/>
  <c r="P74" i="8" s="1"/>
  <c r="O75" i="8"/>
  <c r="AI75" i="8" s="1"/>
  <c r="O76" i="8"/>
  <c r="AI76" i="8" s="1"/>
  <c r="O77" i="8"/>
  <c r="AI77" i="8" s="1"/>
  <c r="O78" i="8"/>
  <c r="P78" i="8" s="1"/>
  <c r="O79" i="8"/>
  <c r="P79" i="8" s="1"/>
  <c r="O80" i="8"/>
  <c r="P80" i="8" s="1"/>
  <c r="O81" i="8"/>
  <c r="P81" i="8" s="1"/>
  <c r="O82" i="8"/>
  <c r="P82" i="8" s="1"/>
  <c r="O83" i="8"/>
  <c r="P83" i="8" s="1"/>
  <c r="O84" i="8"/>
  <c r="AI84" i="8" s="1"/>
  <c r="O85" i="8"/>
  <c r="AI85" i="8" s="1"/>
  <c r="O86" i="8"/>
  <c r="P86" i="8" s="1"/>
  <c r="N86" i="8"/>
  <c r="N85" i="8"/>
  <c r="N83" i="8"/>
  <c r="N82" i="8"/>
  <c r="N81" i="8"/>
  <c r="N79" i="8"/>
  <c r="N78" i="8"/>
  <c r="N77" i="8"/>
  <c r="N76" i="8"/>
  <c r="N75" i="8"/>
  <c r="N74" i="8"/>
  <c r="N84" i="8"/>
  <c r="N80" i="8"/>
  <c r="N73" i="8"/>
  <c r="N72" i="8"/>
  <c r="N64" i="8"/>
  <c r="N71" i="8"/>
  <c r="AK108" i="8" l="1"/>
  <c r="AJ108" i="8"/>
  <c r="Q100" i="8"/>
  <c r="R95" i="8"/>
  <c r="S95" i="8" s="1"/>
  <c r="AJ105" i="8"/>
  <c r="T87" i="8"/>
  <c r="AJ89" i="8"/>
  <c r="AK96" i="8"/>
  <c r="AN108" i="8"/>
  <c r="AM108" i="8"/>
  <c r="AJ94" i="8"/>
  <c r="Q94" i="8"/>
  <c r="AJ103" i="8"/>
  <c r="Q103" i="8"/>
  <c r="AJ96" i="8"/>
  <c r="Q88" i="8"/>
  <c r="AJ88" i="8"/>
  <c r="AJ92" i="8"/>
  <c r="AL96" i="8"/>
  <c r="Q102" i="8"/>
  <c r="R102" i="8" s="1"/>
  <c r="Q104" i="8"/>
  <c r="AJ104" i="8"/>
  <c r="Q97" i="8"/>
  <c r="AJ97" i="8"/>
  <c r="R100" i="8"/>
  <c r="AK100" i="8"/>
  <c r="Q98" i="8"/>
  <c r="AJ98" i="8"/>
  <c r="R89" i="8"/>
  <c r="AK89" i="8"/>
  <c r="R106" i="8"/>
  <c r="AK106" i="8"/>
  <c r="S107" i="8"/>
  <c r="AL107" i="8"/>
  <c r="AJ99" i="8"/>
  <c r="Q99" i="8"/>
  <c r="V108" i="8"/>
  <c r="AO108" i="8"/>
  <c r="R105" i="8"/>
  <c r="AK105" i="8"/>
  <c r="R101" i="8"/>
  <c r="AK101" i="8"/>
  <c r="AK91" i="8"/>
  <c r="R91" i="8"/>
  <c r="R92" i="8"/>
  <c r="AK92" i="8"/>
  <c r="T96" i="8"/>
  <c r="AM96" i="8"/>
  <c r="AI81" i="8"/>
  <c r="Q90" i="8"/>
  <c r="AJ90" i="8"/>
  <c r="R93" i="8"/>
  <c r="AK93" i="8"/>
  <c r="AJ81" i="8"/>
  <c r="Q81" i="8"/>
  <c r="AK81" i="8" s="1"/>
  <c r="P73" i="8"/>
  <c r="AJ83" i="8"/>
  <c r="Q83" i="8"/>
  <c r="R83" i="8" s="1"/>
  <c r="S83" i="8" s="1"/>
  <c r="T83" i="8" s="1"/>
  <c r="AI83" i="8"/>
  <c r="P75" i="8"/>
  <c r="AJ75" i="8" s="1"/>
  <c r="P85" i="8"/>
  <c r="P77" i="8"/>
  <c r="AI74" i="8"/>
  <c r="P84" i="8"/>
  <c r="AI79" i="8"/>
  <c r="P76" i="8"/>
  <c r="AJ80" i="8"/>
  <c r="Q80" i="8"/>
  <c r="AJ79" i="8"/>
  <c r="Q79" i="8"/>
  <c r="Q71" i="8"/>
  <c r="R71" i="8" s="1"/>
  <c r="AJ71" i="8"/>
  <c r="P72" i="8"/>
  <c r="AI86" i="8"/>
  <c r="AI82" i="8"/>
  <c r="AI78" i="8"/>
  <c r="AI71" i="8"/>
  <c r="AI80" i="8"/>
  <c r="AJ78" i="8"/>
  <c r="Q78" i="8"/>
  <c r="AJ74" i="8"/>
  <c r="Q74" i="8"/>
  <c r="AJ86" i="8"/>
  <c r="Q86" i="8"/>
  <c r="AJ82" i="8"/>
  <c r="Q82" i="8"/>
  <c r="R81" i="8" l="1"/>
  <c r="AL81" i="8" s="1"/>
  <c r="AL95" i="8"/>
  <c r="AK102" i="8"/>
  <c r="R103" i="8"/>
  <c r="AK103" i="8"/>
  <c r="R94" i="8"/>
  <c r="AK94" i="8"/>
  <c r="U87" i="8"/>
  <c r="AN87" i="8"/>
  <c r="AK71" i="8"/>
  <c r="R88" i="8"/>
  <c r="AK88" i="8"/>
  <c r="R90" i="8"/>
  <c r="AK90" i="8"/>
  <c r="U96" i="8"/>
  <c r="AN96" i="8"/>
  <c r="S101" i="8"/>
  <c r="AL101" i="8"/>
  <c r="R104" i="8"/>
  <c r="AK104" i="8"/>
  <c r="AK99" i="8"/>
  <c r="R99" i="8"/>
  <c r="T107" i="8"/>
  <c r="AM107" i="8"/>
  <c r="S100" i="8"/>
  <c r="AL100" i="8"/>
  <c r="S105" i="8"/>
  <c r="AL105" i="8"/>
  <c r="S92" i="8"/>
  <c r="AL92" i="8"/>
  <c r="S106" i="8"/>
  <c r="AL106" i="8"/>
  <c r="AK83" i="8"/>
  <c r="S91" i="8"/>
  <c r="AL91" i="8"/>
  <c r="S102" i="8"/>
  <c r="AL102" i="8"/>
  <c r="R97" i="8"/>
  <c r="AK97" i="8"/>
  <c r="S89" i="8"/>
  <c r="AL89" i="8"/>
  <c r="W108" i="8"/>
  <c r="AP108" i="8"/>
  <c r="S93" i="8"/>
  <c r="AL93" i="8"/>
  <c r="T95" i="8"/>
  <c r="AM95" i="8"/>
  <c r="R98" i="8"/>
  <c r="AK98" i="8"/>
  <c r="Q75" i="8"/>
  <c r="R75" i="8" s="1"/>
  <c r="AJ73" i="8"/>
  <c r="Q73" i="8"/>
  <c r="AJ76" i="8"/>
  <c r="Q76" i="8"/>
  <c r="AL83" i="8"/>
  <c r="AM83" i="8"/>
  <c r="AJ84" i="8"/>
  <c r="Q84" i="8"/>
  <c r="AJ77" i="8"/>
  <c r="Q77" i="8"/>
  <c r="AJ85" i="8"/>
  <c r="Q85" i="8"/>
  <c r="AJ72" i="8"/>
  <c r="Q72" i="8"/>
  <c r="R79" i="8"/>
  <c r="AK79" i="8"/>
  <c r="R80" i="8"/>
  <c r="AK80" i="8"/>
  <c r="R82" i="8"/>
  <c r="AK82" i="8"/>
  <c r="R86" i="8"/>
  <c r="AK86" i="8"/>
  <c r="AN83" i="8"/>
  <c r="U83" i="8"/>
  <c r="R78" i="8"/>
  <c r="AK78" i="8"/>
  <c r="R74" i="8"/>
  <c r="AK74" i="8"/>
  <c r="S71" i="8"/>
  <c r="AL71" i="8"/>
  <c r="S81" i="8" l="1"/>
  <c r="V87" i="8"/>
  <c r="AO87" i="8"/>
  <c r="S103" i="8"/>
  <c r="AL103" i="8"/>
  <c r="S94" i="8"/>
  <c r="AL94" i="8"/>
  <c r="S88" i="8"/>
  <c r="AL88" i="8"/>
  <c r="T102" i="8"/>
  <c r="AM102" i="8"/>
  <c r="T100" i="8"/>
  <c r="AM100" i="8"/>
  <c r="AK75" i="8"/>
  <c r="T89" i="8"/>
  <c r="AM89" i="8"/>
  <c r="T92" i="8"/>
  <c r="AM92" i="8"/>
  <c r="S90" i="8"/>
  <c r="AL90" i="8"/>
  <c r="T91" i="8"/>
  <c r="AM91" i="8"/>
  <c r="U107" i="8"/>
  <c r="AN107" i="8"/>
  <c r="T105" i="8"/>
  <c r="AM105" i="8"/>
  <c r="T101" i="8"/>
  <c r="AM101" i="8"/>
  <c r="S97" i="8"/>
  <c r="AL97" i="8"/>
  <c r="S98" i="8"/>
  <c r="AL98" i="8"/>
  <c r="T106" i="8"/>
  <c r="AM106" i="8"/>
  <c r="T93" i="8"/>
  <c r="AM93" i="8"/>
  <c r="S99" i="8"/>
  <c r="AL99" i="8"/>
  <c r="V96" i="8"/>
  <c r="AO96" i="8"/>
  <c r="U95" i="8"/>
  <c r="AN95" i="8"/>
  <c r="X108" i="8"/>
  <c r="AQ108" i="8"/>
  <c r="S104" i="8"/>
  <c r="AL104" i="8"/>
  <c r="AK73" i="8"/>
  <c r="R73" i="8"/>
  <c r="AK85" i="8"/>
  <c r="R85" i="8"/>
  <c r="AK77" i="8"/>
  <c r="R77" i="8"/>
  <c r="R84" i="8"/>
  <c r="AK84" i="8"/>
  <c r="R76" i="8"/>
  <c r="AK76" i="8"/>
  <c r="S79" i="8"/>
  <c r="AL79" i="8"/>
  <c r="AL80" i="8"/>
  <c r="S80" i="8"/>
  <c r="S75" i="8"/>
  <c r="AL75" i="8"/>
  <c r="R72" i="8"/>
  <c r="AK72" i="8"/>
  <c r="S74" i="8"/>
  <c r="AL74" i="8"/>
  <c r="S86" i="8"/>
  <c r="AL86" i="8"/>
  <c r="T71" i="8"/>
  <c r="AM71" i="8"/>
  <c r="T81" i="8"/>
  <c r="AM81" i="8"/>
  <c r="S82" i="8"/>
  <c r="AL82" i="8"/>
  <c r="S78" i="8"/>
  <c r="AL78" i="8"/>
  <c r="AO83" i="8"/>
  <c r="V83" i="8"/>
  <c r="AP87" i="8" l="1"/>
  <c r="W87" i="8"/>
  <c r="T94" i="8"/>
  <c r="AM94" i="8"/>
  <c r="T103" i="8"/>
  <c r="AM103" i="8"/>
  <c r="AM88" i="8"/>
  <c r="T88" i="8"/>
  <c r="Y108" i="8"/>
  <c r="AR108" i="8"/>
  <c r="U105" i="8"/>
  <c r="AN105" i="8"/>
  <c r="T99" i="8"/>
  <c r="AM99" i="8"/>
  <c r="U91" i="8"/>
  <c r="AN91" i="8"/>
  <c r="U89" i="8"/>
  <c r="AN89" i="8"/>
  <c r="V95" i="8"/>
  <c r="AO95" i="8"/>
  <c r="T98" i="8"/>
  <c r="AM98" i="8"/>
  <c r="T90" i="8"/>
  <c r="AM90" i="8"/>
  <c r="U93" i="8"/>
  <c r="AN93" i="8"/>
  <c r="W96" i="8"/>
  <c r="AP96" i="8"/>
  <c r="T97" i="8"/>
  <c r="AM97" i="8"/>
  <c r="U100" i="8"/>
  <c r="AN100" i="8"/>
  <c r="V107" i="8"/>
  <c r="AO107" i="8"/>
  <c r="U92" i="8"/>
  <c r="AN92" i="8"/>
  <c r="T104" i="8"/>
  <c r="AM104" i="8"/>
  <c r="AN106" i="8"/>
  <c r="U106" i="8"/>
  <c r="U101" i="8"/>
  <c r="AN101" i="8"/>
  <c r="U102" i="8"/>
  <c r="AN102" i="8"/>
  <c r="AL73" i="8"/>
  <c r="S73" i="8"/>
  <c r="S76" i="8"/>
  <c r="AL76" i="8"/>
  <c r="AL85" i="8"/>
  <c r="S85" i="8"/>
  <c r="AL84" i="8"/>
  <c r="S84" i="8"/>
  <c r="S77" i="8"/>
  <c r="AL77" i="8"/>
  <c r="AM75" i="8"/>
  <c r="T75" i="8"/>
  <c r="AM80" i="8"/>
  <c r="T80" i="8"/>
  <c r="AL72" i="8"/>
  <c r="S72" i="8"/>
  <c r="AM79" i="8"/>
  <c r="T79" i="8"/>
  <c r="U81" i="8"/>
  <c r="AN81" i="8"/>
  <c r="T86" i="8"/>
  <c r="AM86" i="8"/>
  <c r="T74" i="8"/>
  <c r="AM74" i="8"/>
  <c r="AM78" i="8"/>
  <c r="T78" i="8"/>
  <c r="AP83" i="8"/>
  <c r="W83" i="8"/>
  <c r="T82" i="8"/>
  <c r="AM82" i="8"/>
  <c r="AN71" i="8"/>
  <c r="U71" i="8"/>
  <c r="O46" i="8"/>
  <c r="O47" i="8"/>
  <c r="O48" i="8"/>
  <c r="O49" i="8"/>
  <c r="O50" i="8"/>
  <c r="O51" i="8"/>
  <c r="O52" i="8"/>
  <c r="O53" i="8"/>
  <c r="O54" i="8"/>
  <c r="O55" i="8"/>
  <c r="O56" i="8"/>
  <c r="O57" i="8"/>
  <c r="O58" i="8"/>
  <c r="O59" i="8"/>
  <c r="O60" i="8"/>
  <c r="O61" i="8"/>
  <c r="O62" i="8"/>
  <c r="O63" i="8"/>
  <c r="O64" i="8"/>
  <c r="O65" i="8"/>
  <c r="O66" i="8"/>
  <c r="O67" i="8"/>
  <c r="O68" i="8"/>
  <c r="O69" i="8"/>
  <c r="O70" i="8"/>
  <c r="O45" i="8"/>
  <c r="U94" i="8" l="1"/>
  <c r="AN94" i="8"/>
  <c r="U103" i="8"/>
  <c r="AN103" i="8"/>
  <c r="AQ87" i="8"/>
  <c r="X87" i="8"/>
  <c r="AN88" i="8"/>
  <c r="U88" i="8"/>
  <c r="V101" i="8"/>
  <c r="AO101" i="8"/>
  <c r="W107" i="8"/>
  <c r="AP107" i="8"/>
  <c r="V106" i="8"/>
  <c r="AO106" i="8"/>
  <c r="U98" i="8"/>
  <c r="AN98" i="8"/>
  <c r="U99" i="8"/>
  <c r="AN99" i="8"/>
  <c r="V100" i="8"/>
  <c r="AO100" i="8"/>
  <c r="W95" i="8"/>
  <c r="AP95" i="8"/>
  <c r="V105" i="8"/>
  <c r="AO105" i="8"/>
  <c r="U104" i="8"/>
  <c r="AN104" i="8"/>
  <c r="V93" i="8"/>
  <c r="AO93" i="8"/>
  <c r="U97" i="8"/>
  <c r="AN97" i="8"/>
  <c r="V89" i="8"/>
  <c r="AO89" i="8"/>
  <c r="V102" i="8"/>
  <c r="AO102" i="8"/>
  <c r="V92" i="8"/>
  <c r="AO92" i="8"/>
  <c r="X96" i="8"/>
  <c r="AQ96" i="8"/>
  <c r="U90" i="8"/>
  <c r="AN90" i="8"/>
  <c r="V91" i="8"/>
  <c r="AO91" i="8"/>
  <c r="Z108" i="8"/>
  <c r="AS108" i="8"/>
  <c r="T73" i="8"/>
  <c r="AM73" i="8"/>
  <c r="AM76" i="8"/>
  <c r="T76" i="8"/>
  <c r="T77" i="8"/>
  <c r="AM77" i="8"/>
  <c r="AM84" i="8"/>
  <c r="T84" i="8"/>
  <c r="T85" i="8"/>
  <c r="AM85" i="8"/>
  <c r="AN79" i="8"/>
  <c r="U79" i="8"/>
  <c r="AM72" i="8"/>
  <c r="T72" i="8"/>
  <c r="AN80" i="8"/>
  <c r="U80" i="8"/>
  <c r="AN75" i="8"/>
  <c r="U75" i="8"/>
  <c r="V81" i="8"/>
  <c r="AO81" i="8"/>
  <c r="AO71" i="8"/>
  <c r="V71" i="8"/>
  <c r="U86" i="8"/>
  <c r="AN86" i="8"/>
  <c r="U78" i="8"/>
  <c r="AN78" i="8"/>
  <c r="U82" i="8"/>
  <c r="AN82" i="8"/>
  <c r="U74" i="8"/>
  <c r="AN74" i="8"/>
  <c r="X83" i="8"/>
  <c r="AQ83" i="8"/>
  <c r="N58" i="8"/>
  <c r="N57" i="8"/>
  <c r="N54" i="8"/>
  <c r="N30" i="8"/>
  <c r="N61" i="8"/>
  <c r="N50" i="8"/>
  <c r="N45" i="8"/>
  <c r="AO94" i="8" l="1"/>
  <c r="V94" i="8"/>
  <c r="Y87" i="8"/>
  <c r="AR87" i="8"/>
  <c r="V103" i="8"/>
  <c r="AO103" i="8"/>
  <c r="V88" i="8"/>
  <c r="AO88" i="8"/>
  <c r="V104" i="8"/>
  <c r="AO104" i="8"/>
  <c r="W100" i="8"/>
  <c r="AP100" i="8"/>
  <c r="V98" i="8"/>
  <c r="AO98" i="8"/>
  <c r="Y96" i="8"/>
  <c r="AR96" i="8"/>
  <c r="W89" i="8"/>
  <c r="AP89" i="8"/>
  <c r="W106" i="8"/>
  <c r="AP106" i="8"/>
  <c r="AA108" i="8"/>
  <c r="AT108" i="8"/>
  <c r="W92" i="8"/>
  <c r="AP92" i="8"/>
  <c r="V97" i="8"/>
  <c r="AO97" i="8"/>
  <c r="X107" i="8"/>
  <c r="AQ107" i="8"/>
  <c r="W105" i="8"/>
  <c r="AP105" i="8"/>
  <c r="W91" i="8"/>
  <c r="AP91" i="8"/>
  <c r="W102" i="8"/>
  <c r="AP102" i="8"/>
  <c r="W93" i="8"/>
  <c r="AP93" i="8"/>
  <c r="X95" i="8"/>
  <c r="AQ95" i="8"/>
  <c r="V99" i="8"/>
  <c r="AO99" i="8"/>
  <c r="W101" i="8"/>
  <c r="AP101" i="8"/>
  <c r="V90" i="8"/>
  <c r="AO90" i="8"/>
  <c r="AN73" i="8"/>
  <c r="U73" i="8"/>
  <c r="U85" i="8"/>
  <c r="AN85" i="8"/>
  <c r="U76" i="8"/>
  <c r="AN76" i="8"/>
  <c r="U84" i="8"/>
  <c r="AN84" i="8"/>
  <c r="U77" i="8"/>
  <c r="AN77" i="8"/>
  <c r="V80" i="8"/>
  <c r="AO80" i="8"/>
  <c r="V75" i="8"/>
  <c r="AO75" i="8"/>
  <c r="AN72" i="8"/>
  <c r="U72" i="8"/>
  <c r="AO79" i="8"/>
  <c r="V79" i="8"/>
  <c r="V74" i="8"/>
  <c r="AO74" i="8"/>
  <c r="Y83" i="8"/>
  <c r="AR83" i="8"/>
  <c r="V78" i="8"/>
  <c r="AO78" i="8"/>
  <c r="V86" i="8"/>
  <c r="AO86" i="8"/>
  <c r="V82" i="8"/>
  <c r="AO82" i="8"/>
  <c r="AP71" i="8"/>
  <c r="W71" i="8"/>
  <c r="W81" i="8"/>
  <c r="AP81" i="8"/>
  <c r="P47" i="8"/>
  <c r="P60" i="8"/>
  <c r="Q60" i="8" s="1"/>
  <c r="AK60" i="8" s="1"/>
  <c r="P61" i="8"/>
  <c r="Q61" i="8" s="1"/>
  <c r="P62" i="8"/>
  <c r="Q62" i="8" s="1"/>
  <c r="AK62" i="8" s="1"/>
  <c r="AI64" i="8"/>
  <c r="P65" i="8"/>
  <c r="P66" i="8"/>
  <c r="Q66" i="8" s="1"/>
  <c r="AI68" i="8"/>
  <c r="AI70" i="8"/>
  <c r="P45" i="8"/>
  <c r="AJ45" i="8" s="1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28" i="8"/>
  <c r="N27" i="8"/>
  <c r="N26" i="8"/>
  <c r="N25" i="8"/>
  <c r="N24" i="8"/>
  <c r="N22" i="8"/>
  <c r="N21" i="8"/>
  <c r="N20" i="8"/>
  <c r="N19" i="8"/>
  <c r="N18" i="8"/>
  <c r="N17" i="8"/>
  <c r="N23" i="8"/>
  <c r="N16" i="8"/>
  <c r="N29" i="8"/>
  <c r="BD70" i="8"/>
  <c r="BE70" i="8" s="1"/>
  <c r="BD69" i="8"/>
  <c r="BE69" i="8" s="1"/>
  <c r="BD68" i="8"/>
  <c r="BE68" i="8" s="1"/>
  <c r="BD67" i="8"/>
  <c r="BE67" i="8" s="1"/>
  <c r="BD66" i="8"/>
  <c r="BE66" i="8" s="1"/>
  <c r="BD65" i="8"/>
  <c r="BE65" i="8" s="1"/>
  <c r="BD64" i="8"/>
  <c r="BE64" i="8" s="1"/>
  <c r="BD63" i="8"/>
  <c r="BE63" i="8" s="1"/>
  <c r="BD62" i="8"/>
  <c r="BE62" i="8" s="1"/>
  <c r="BD61" i="8"/>
  <c r="BE61" i="8" s="1"/>
  <c r="BD60" i="8"/>
  <c r="BE60" i="8" s="1"/>
  <c r="BD59" i="8"/>
  <c r="BE59" i="8" s="1"/>
  <c r="BD58" i="8"/>
  <c r="BE58" i="8" s="1"/>
  <c r="BD57" i="8"/>
  <c r="BE57" i="8" s="1"/>
  <c r="BD56" i="8"/>
  <c r="BE56" i="8" s="1"/>
  <c r="BD55" i="8"/>
  <c r="BE55" i="8" s="1"/>
  <c r="BD54" i="8"/>
  <c r="BE54" i="8" s="1"/>
  <c r="BD53" i="8"/>
  <c r="BE53" i="8" s="1"/>
  <c r="BD52" i="8"/>
  <c r="BE52" i="8" s="1"/>
  <c r="BD51" i="8"/>
  <c r="BE51" i="8" s="1"/>
  <c r="BD50" i="8"/>
  <c r="BE50" i="8" s="1"/>
  <c r="BD49" i="8"/>
  <c r="BE49" i="8" s="1"/>
  <c r="BD48" i="8"/>
  <c r="BE48" i="8" s="1"/>
  <c r="BD47" i="8"/>
  <c r="BE47" i="8" s="1"/>
  <c r="BD46" i="8"/>
  <c r="BE46" i="8" s="1"/>
  <c r="BD45" i="8"/>
  <c r="BE45" i="8" s="1"/>
  <c r="BD44" i="8"/>
  <c r="BE44" i="8" s="1"/>
  <c r="BB44" i="8"/>
  <c r="BA44" i="8"/>
  <c r="AZ44" i="8"/>
  <c r="AY44" i="8"/>
  <c r="AX44" i="8"/>
  <c r="AW44" i="8"/>
  <c r="AV44" i="8"/>
  <c r="AU44" i="8"/>
  <c r="AT44" i="8"/>
  <c r="AS44" i="8"/>
  <c r="AR44" i="8"/>
  <c r="AQ44" i="8"/>
  <c r="AP44" i="8"/>
  <c r="AO44" i="8"/>
  <c r="AN44" i="8"/>
  <c r="AM44" i="8"/>
  <c r="AL44" i="8"/>
  <c r="AK44" i="8"/>
  <c r="AJ44" i="8"/>
  <c r="AI44" i="8"/>
  <c r="BD43" i="8"/>
  <c r="BE43" i="8" s="1"/>
  <c r="BB43" i="8"/>
  <c r="BA43" i="8"/>
  <c r="AZ43" i="8"/>
  <c r="AY43" i="8"/>
  <c r="AX43" i="8"/>
  <c r="AW43" i="8"/>
  <c r="AV43" i="8"/>
  <c r="AU43" i="8"/>
  <c r="AT43" i="8"/>
  <c r="AS43" i="8"/>
  <c r="AR43" i="8"/>
  <c r="AQ43" i="8"/>
  <c r="AP43" i="8"/>
  <c r="AO43" i="8"/>
  <c r="AN43" i="8"/>
  <c r="AM43" i="8"/>
  <c r="AL43" i="8"/>
  <c r="AK43" i="8"/>
  <c r="AJ43" i="8"/>
  <c r="AI43" i="8"/>
  <c r="BD42" i="8"/>
  <c r="BE42" i="8" s="1"/>
  <c r="BB42" i="8"/>
  <c r="BA42" i="8"/>
  <c r="AZ42" i="8"/>
  <c r="AY42" i="8"/>
  <c r="AX42" i="8"/>
  <c r="AW42" i="8"/>
  <c r="AV42" i="8"/>
  <c r="AU42" i="8"/>
  <c r="AT42" i="8"/>
  <c r="AS42" i="8"/>
  <c r="AR42" i="8"/>
  <c r="AQ42" i="8"/>
  <c r="AP42" i="8"/>
  <c r="AO42" i="8"/>
  <c r="AN42" i="8"/>
  <c r="AM42" i="8"/>
  <c r="AL42" i="8"/>
  <c r="AK42" i="8"/>
  <c r="AJ42" i="8"/>
  <c r="AI42" i="8"/>
  <c r="BD41" i="8"/>
  <c r="BE41" i="8" s="1"/>
  <c r="BB41" i="8"/>
  <c r="BA41" i="8"/>
  <c r="AZ41" i="8"/>
  <c r="AY41" i="8"/>
  <c r="AX41" i="8"/>
  <c r="AW41" i="8"/>
  <c r="AV41" i="8"/>
  <c r="AU41" i="8"/>
  <c r="AT41" i="8"/>
  <c r="AS41" i="8"/>
  <c r="AR41" i="8"/>
  <c r="AQ41" i="8"/>
  <c r="AP41" i="8"/>
  <c r="AO41" i="8"/>
  <c r="AN41" i="8"/>
  <c r="AM41" i="8"/>
  <c r="AL41" i="8"/>
  <c r="AK41" i="8"/>
  <c r="AJ41" i="8"/>
  <c r="AI41" i="8"/>
  <c r="BD40" i="8"/>
  <c r="BE40" i="8" s="1"/>
  <c r="BB40" i="8"/>
  <c r="BA40" i="8"/>
  <c r="AZ40" i="8"/>
  <c r="AY40" i="8"/>
  <c r="AX40" i="8"/>
  <c r="AW40" i="8"/>
  <c r="AV40" i="8"/>
  <c r="AU40" i="8"/>
  <c r="AT40" i="8"/>
  <c r="AS40" i="8"/>
  <c r="AR40" i="8"/>
  <c r="AQ40" i="8"/>
  <c r="AP40" i="8"/>
  <c r="AO40" i="8"/>
  <c r="AN40" i="8"/>
  <c r="AM40" i="8"/>
  <c r="AL40" i="8"/>
  <c r="AK40" i="8"/>
  <c r="AJ40" i="8"/>
  <c r="AI40" i="8"/>
  <c r="BD39" i="8"/>
  <c r="BE39" i="8" s="1"/>
  <c r="BB39" i="8"/>
  <c r="BA39" i="8"/>
  <c r="AZ39" i="8"/>
  <c r="AY39" i="8"/>
  <c r="AX39" i="8"/>
  <c r="AW39" i="8"/>
  <c r="AV39" i="8"/>
  <c r="AU39" i="8"/>
  <c r="AT39" i="8"/>
  <c r="AS39" i="8"/>
  <c r="AR39" i="8"/>
  <c r="AQ39" i="8"/>
  <c r="AP39" i="8"/>
  <c r="AO39" i="8"/>
  <c r="AN39" i="8"/>
  <c r="AM39" i="8"/>
  <c r="AL39" i="8"/>
  <c r="AK39" i="8"/>
  <c r="AJ39" i="8"/>
  <c r="AI39" i="8"/>
  <c r="BD38" i="8"/>
  <c r="BE38" i="8" s="1"/>
  <c r="BB38" i="8"/>
  <c r="BA38" i="8"/>
  <c r="AZ38" i="8"/>
  <c r="AY38" i="8"/>
  <c r="AX38" i="8"/>
  <c r="AW38" i="8"/>
  <c r="AV38" i="8"/>
  <c r="AU38" i="8"/>
  <c r="AT38" i="8"/>
  <c r="AS38" i="8"/>
  <c r="AR38" i="8"/>
  <c r="AQ38" i="8"/>
  <c r="AP38" i="8"/>
  <c r="AO38" i="8"/>
  <c r="AN38" i="8"/>
  <c r="AM38" i="8"/>
  <c r="AL38" i="8"/>
  <c r="AK38" i="8"/>
  <c r="AJ38" i="8"/>
  <c r="AI38" i="8"/>
  <c r="BD37" i="8"/>
  <c r="BE37" i="8" s="1"/>
  <c r="BB37" i="8"/>
  <c r="BA37" i="8"/>
  <c r="AZ37" i="8"/>
  <c r="AY37" i="8"/>
  <c r="AX37" i="8"/>
  <c r="AW37" i="8"/>
  <c r="AV37" i="8"/>
  <c r="AU37" i="8"/>
  <c r="AT37" i="8"/>
  <c r="AS37" i="8"/>
  <c r="AR37" i="8"/>
  <c r="AQ37" i="8"/>
  <c r="AP37" i="8"/>
  <c r="AO37" i="8"/>
  <c r="AN37" i="8"/>
  <c r="AM37" i="8"/>
  <c r="AL37" i="8"/>
  <c r="AK37" i="8"/>
  <c r="AJ37" i="8"/>
  <c r="AI37" i="8"/>
  <c r="BD36" i="8"/>
  <c r="BE36" i="8" s="1"/>
  <c r="BB36" i="8"/>
  <c r="BA36" i="8"/>
  <c r="AZ36" i="8"/>
  <c r="AY36" i="8"/>
  <c r="AX36" i="8"/>
  <c r="AW36" i="8"/>
  <c r="AV36" i="8"/>
  <c r="AU36" i="8"/>
  <c r="AT36" i="8"/>
  <c r="AS36" i="8"/>
  <c r="AR36" i="8"/>
  <c r="AQ36" i="8"/>
  <c r="AP36" i="8"/>
  <c r="AO36" i="8"/>
  <c r="AN36" i="8"/>
  <c r="AM36" i="8"/>
  <c r="AL36" i="8"/>
  <c r="AK36" i="8"/>
  <c r="AJ36" i="8"/>
  <c r="AI36" i="8"/>
  <c r="BD35" i="8"/>
  <c r="BE35" i="8" s="1"/>
  <c r="BB35" i="8"/>
  <c r="BA35" i="8"/>
  <c r="AZ35" i="8"/>
  <c r="AY35" i="8"/>
  <c r="AX35" i="8"/>
  <c r="AW35" i="8"/>
  <c r="AV35" i="8"/>
  <c r="AU35" i="8"/>
  <c r="AT35" i="8"/>
  <c r="AS35" i="8"/>
  <c r="AR35" i="8"/>
  <c r="AQ35" i="8"/>
  <c r="AP35" i="8"/>
  <c r="AO35" i="8"/>
  <c r="AN35" i="8"/>
  <c r="AM35" i="8"/>
  <c r="AL35" i="8"/>
  <c r="AK35" i="8"/>
  <c r="AJ35" i="8"/>
  <c r="AI35" i="8"/>
  <c r="BD34" i="8"/>
  <c r="BE34" i="8" s="1"/>
  <c r="BB34" i="8"/>
  <c r="BA34" i="8"/>
  <c r="AZ34" i="8"/>
  <c r="AY34" i="8"/>
  <c r="AX34" i="8"/>
  <c r="AW34" i="8"/>
  <c r="AV34" i="8"/>
  <c r="AU34" i="8"/>
  <c r="AT34" i="8"/>
  <c r="AS34" i="8"/>
  <c r="AR34" i="8"/>
  <c r="AQ34" i="8"/>
  <c r="AP34" i="8"/>
  <c r="AO34" i="8"/>
  <c r="AN34" i="8"/>
  <c r="AM34" i="8"/>
  <c r="AL34" i="8"/>
  <c r="AK34" i="8"/>
  <c r="AJ34" i="8"/>
  <c r="AI34" i="8"/>
  <c r="BD33" i="8"/>
  <c r="BE33" i="8" s="1"/>
  <c r="BB33" i="8"/>
  <c r="BA33" i="8"/>
  <c r="AZ33" i="8"/>
  <c r="AY33" i="8"/>
  <c r="AX33" i="8"/>
  <c r="AW33" i="8"/>
  <c r="AV33" i="8"/>
  <c r="AU33" i="8"/>
  <c r="AT33" i="8"/>
  <c r="AS33" i="8"/>
  <c r="AR33" i="8"/>
  <c r="AQ33" i="8"/>
  <c r="AP33" i="8"/>
  <c r="AO33" i="8"/>
  <c r="AN33" i="8"/>
  <c r="AM33" i="8"/>
  <c r="AL33" i="8"/>
  <c r="AK33" i="8"/>
  <c r="AJ33" i="8"/>
  <c r="AI33" i="8"/>
  <c r="BD32" i="8"/>
  <c r="BE32" i="8" s="1"/>
  <c r="BB32" i="8"/>
  <c r="BA32" i="8"/>
  <c r="AZ32" i="8"/>
  <c r="AY32" i="8"/>
  <c r="AX32" i="8"/>
  <c r="AW32" i="8"/>
  <c r="AV32" i="8"/>
  <c r="AU32" i="8"/>
  <c r="AT32" i="8"/>
  <c r="AS32" i="8"/>
  <c r="AR32" i="8"/>
  <c r="AQ32" i="8"/>
  <c r="AP32" i="8"/>
  <c r="AO32" i="8"/>
  <c r="AN32" i="8"/>
  <c r="AM32" i="8"/>
  <c r="AL32" i="8"/>
  <c r="AK32" i="8"/>
  <c r="AJ32" i="8"/>
  <c r="AI32" i="8"/>
  <c r="BD31" i="8"/>
  <c r="BE31" i="8" s="1"/>
  <c r="BB31" i="8"/>
  <c r="BA31" i="8"/>
  <c r="AZ31" i="8"/>
  <c r="AY31" i="8"/>
  <c r="AX31" i="8"/>
  <c r="AW31" i="8"/>
  <c r="AV31" i="8"/>
  <c r="AU31" i="8"/>
  <c r="AT31" i="8"/>
  <c r="AS31" i="8"/>
  <c r="AR31" i="8"/>
  <c r="AQ31" i="8"/>
  <c r="AP31" i="8"/>
  <c r="AO31" i="8"/>
  <c r="AN31" i="8"/>
  <c r="AM31" i="8"/>
  <c r="AL31" i="8"/>
  <c r="AK31" i="8"/>
  <c r="AJ31" i="8"/>
  <c r="AI31" i="8"/>
  <c r="BD30" i="8"/>
  <c r="BE30" i="8" s="1"/>
  <c r="BB30" i="8"/>
  <c r="BA30" i="8"/>
  <c r="AZ30" i="8"/>
  <c r="AY30" i="8"/>
  <c r="AX30" i="8"/>
  <c r="AW30" i="8"/>
  <c r="AV30" i="8"/>
  <c r="AU30" i="8"/>
  <c r="AT30" i="8"/>
  <c r="AS30" i="8"/>
  <c r="AR30" i="8"/>
  <c r="AQ30" i="8"/>
  <c r="AP30" i="8"/>
  <c r="AO30" i="8"/>
  <c r="AN30" i="8"/>
  <c r="AM30" i="8"/>
  <c r="AL30" i="8"/>
  <c r="AK30" i="8"/>
  <c r="AJ30" i="8"/>
  <c r="AI30" i="8"/>
  <c r="BD29" i="8"/>
  <c r="BE29" i="8" s="1"/>
  <c r="BB29" i="8"/>
  <c r="BA29" i="8"/>
  <c r="AZ29" i="8"/>
  <c r="AY29" i="8"/>
  <c r="AX29" i="8"/>
  <c r="AW29" i="8"/>
  <c r="AV29" i="8"/>
  <c r="AU29" i="8"/>
  <c r="AT29" i="8"/>
  <c r="AS29" i="8"/>
  <c r="AR29" i="8"/>
  <c r="AQ29" i="8"/>
  <c r="AP29" i="8"/>
  <c r="AO29" i="8"/>
  <c r="AN29" i="8"/>
  <c r="AM29" i="8"/>
  <c r="AL29" i="8"/>
  <c r="AK29" i="8"/>
  <c r="AJ29" i="8"/>
  <c r="AI29" i="8"/>
  <c r="BD28" i="8"/>
  <c r="BE28" i="8" s="1"/>
  <c r="BB28" i="8"/>
  <c r="BA28" i="8"/>
  <c r="AZ28" i="8"/>
  <c r="AY28" i="8"/>
  <c r="AX28" i="8"/>
  <c r="AW28" i="8"/>
  <c r="AV28" i="8"/>
  <c r="AU28" i="8"/>
  <c r="AT28" i="8"/>
  <c r="AS28" i="8"/>
  <c r="AR28" i="8"/>
  <c r="AQ28" i="8"/>
  <c r="AP28" i="8"/>
  <c r="AO28" i="8"/>
  <c r="AN28" i="8"/>
  <c r="AM28" i="8"/>
  <c r="AL28" i="8"/>
  <c r="AK28" i="8"/>
  <c r="AJ28" i="8"/>
  <c r="AI28" i="8"/>
  <c r="BD27" i="8"/>
  <c r="BE27" i="8" s="1"/>
  <c r="BB27" i="8"/>
  <c r="BA27" i="8"/>
  <c r="AZ27" i="8"/>
  <c r="AY27" i="8"/>
  <c r="AX27" i="8"/>
  <c r="AW27" i="8"/>
  <c r="AV27" i="8"/>
  <c r="AU27" i="8"/>
  <c r="AT27" i="8"/>
  <c r="AS27" i="8"/>
  <c r="AR27" i="8"/>
  <c r="AQ27" i="8"/>
  <c r="AP27" i="8"/>
  <c r="AO27" i="8"/>
  <c r="AN27" i="8"/>
  <c r="AM27" i="8"/>
  <c r="AL27" i="8"/>
  <c r="AK27" i="8"/>
  <c r="AJ27" i="8"/>
  <c r="AI27" i="8"/>
  <c r="BD26" i="8"/>
  <c r="BE26" i="8" s="1"/>
  <c r="BB26" i="8"/>
  <c r="BA26" i="8"/>
  <c r="AZ26" i="8"/>
  <c r="AY26" i="8"/>
  <c r="AX26" i="8"/>
  <c r="AW26" i="8"/>
  <c r="AV26" i="8"/>
  <c r="AU26" i="8"/>
  <c r="AT26" i="8"/>
  <c r="AS26" i="8"/>
  <c r="AR26" i="8"/>
  <c r="AQ26" i="8"/>
  <c r="AP26" i="8"/>
  <c r="AO26" i="8"/>
  <c r="AN26" i="8"/>
  <c r="AM26" i="8"/>
  <c r="AL26" i="8"/>
  <c r="AK26" i="8"/>
  <c r="AJ26" i="8"/>
  <c r="AI26" i="8"/>
  <c r="BD25" i="8"/>
  <c r="BE25" i="8" s="1"/>
  <c r="BB25" i="8"/>
  <c r="BA25" i="8"/>
  <c r="AZ25" i="8"/>
  <c r="AY25" i="8"/>
  <c r="AX25" i="8"/>
  <c r="AW25" i="8"/>
  <c r="AV25" i="8"/>
  <c r="AU25" i="8"/>
  <c r="AT25" i="8"/>
  <c r="AS25" i="8"/>
  <c r="AR25" i="8"/>
  <c r="AQ25" i="8"/>
  <c r="AP25" i="8"/>
  <c r="AO25" i="8"/>
  <c r="AN25" i="8"/>
  <c r="AM25" i="8"/>
  <c r="AL25" i="8"/>
  <c r="AK25" i="8"/>
  <c r="AJ25" i="8"/>
  <c r="AI25" i="8"/>
  <c r="BD24" i="8"/>
  <c r="BE24" i="8" s="1"/>
  <c r="BB24" i="8"/>
  <c r="BA24" i="8"/>
  <c r="AZ24" i="8"/>
  <c r="AY24" i="8"/>
  <c r="AX24" i="8"/>
  <c r="AW24" i="8"/>
  <c r="AV24" i="8"/>
  <c r="AU24" i="8"/>
  <c r="AT24" i="8"/>
  <c r="AS24" i="8"/>
  <c r="AR24" i="8"/>
  <c r="AQ24" i="8"/>
  <c r="AP24" i="8"/>
  <c r="AO24" i="8"/>
  <c r="AN24" i="8"/>
  <c r="AM24" i="8"/>
  <c r="AL24" i="8"/>
  <c r="AK24" i="8"/>
  <c r="AJ24" i="8"/>
  <c r="AI24" i="8"/>
  <c r="BD23" i="8"/>
  <c r="BE23" i="8" s="1"/>
  <c r="BB23" i="8"/>
  <c r="BA23" i="8"/>
  <c r="AZ23" i="8"/>
  <c r="AY23" i="8"/>
  <c r="AX23" i="8"/>
  <c r="AW23" i="8"/>
  <c r="AV23" i="8"/>
  <c r="AU23" i="8"/>
  <c r="AT23" i="8"/>
  <c r="AS23" i="8"/>
  <c r="AR23" i="8"/>
  <c r="AQ23" i="8"/>
  <c r="AP23" i="8"/>
  <c r="AO23" i="8"/>
  <c r="AN23" i="8"/>
  <c r="AM23" i="8"/>
  <c r="AL23" i="8"/>
  <c r="AK23" i="8"/>
  <c r="AJ23" i="8"/>
  <c r="AI23" i="8"/>
  <c r="BD22" i="8"/>
  <c r="BE22" i="8" s="1"/>
  <c r="BB22" i="8"/>
  <c r="BA22" i="8"/>
  <c r="AZ22" i="8"/>
  <c r="AY22" i="8"/>
  <c r="AX22" i="8"/>
  <c r="AW22" i="8"/>
  <c r="AV22" i="8"/>
  <c r="AU22" i="8"/>
  <c r="AT22" i="8"/>
  <c r="AS22" i="8"/>
  <c r="AR22" i="8"/>
  <c r="AQ22" i="8"/>
  <c r="AP22" i="8"/>
  <c r="AO22" i="8"/>
  <c r="AN22" i="8"/>
  <c r="AM22" i="8"/>
  <c r="AL22" i="8"/>
  <c r="AK22" i="8"/>
  <c r="AJ22" i="8"/>
  <c r="AI22" i="8"/>
  <c r="BD21" i="8"/>
  <c r="BE21" i="8" s="1"/>
  <c r="BB21" i="8"/>
  <c r="BA21" i="8"/>
  <c r="AZ21" i="8"/>
  <c r="AY21" i="8"/>
  <c r="AX21" i="8"/>
  <c r="AW21" i="8"/>
  <c r="AV21" i="8"/>
  <c r="AU21" i="8"/>
  <c r="AT21" i="8"/>
  <c r="AS21" i="8"/>
  <c r="AR21" i="8"/>
  <c r="AQ21" i="8"/>
  <c r="AP21" i="8"/>
  <c r="AO21" i="8"/>
  <c r="AN21" i="8"/>
  <c r="AM21" i="8"/>
  <c r="AL21" i="8"/>
  <c r="AK21" i="8"/>
  <c r="AJ21" i="8"/>
  <c r="AI21" i="8"/>
  <c r="H21" i="8"/>
  <c r="BD20" i="8"/>
  <c r="BE20" i="8" s="1"/>
  <c r="BB20" i="8"/>
  <c r="BA20" i="8"/>
  <c r="AZ20" i="8"/>
  <c r="AY20" i="8"/>
  <c r="AX20" i="8"/>
  <c r="AW20" i="8"/>
  <c r="AV20" i="8"/>
  <c r="AU20" i="8"/>
  <c r="AT20" i="8"/>
  <c r="AS20" i="8"/>
  <c r="AR20" i="8"/>
  <c r="AQ20" i="8"/>
  <c r="AP20" i="8"/>
  <c r="AO20" i="8"/>
  <c r="AN20" i="8"/>
  <c r="AM20" i="8"/>
  <c r="AL20" i="8"/>
  <c r="AK20" i="8"/>
  <c r="AJ20" i="8"/>
  <c r="AI20" i="8"/>
  <c r="BD19" i="8"/>
  <c r="BE19" i="8" s="1"/>
  <c r="BB19" i="8"/>
  <c r="BA19" i="8"/>
  <c r="AZ19" i="8"/>
  <c r="AY19" i="8"/>
  <c r="AX19" i="8"/>
  <c r="AW19" i="8"/>
  <c r="AV19" i="8"/>
  <c r="AU19" i="8"/>
  <c r="AT19" i="8"/>
  <c r="AS19" i="8"/>
  <c r="AR19" i="8"/>
  <c r="AQ19" i="8"/>
  <c r="AP19" i="8"/>
  <c r="AO19" i="8"/>
  <c r="AN19" i="8"/>
  <c r="AM19" i="8"/>
  <c r="AL19" i="8"/>
  <c r="AK19" i="8"/>
  <c r="AJ19" i="8"/>
  <c r="AI19" i="8"/>
  <c r="H19" i="8"/>
  <c r="BD18" i="8"/>
  <c r="BE18" i="8" s="1"/>
  <c r="BB18" i="8"/>
  <c r="BA18" i="8"/>
  <c r="AZ18" i="8"/>
  <c r="AY18" i="8"/>
  <c r="AX18" i="8"/>
  <c r="AW18" i="8"/>
  <c r="AV18" i="8"/>
  <c r="AU18" i="8"/>
  <c r="AT18" i="8"/>
  <c r="AS18" i="8"/>
  <c r="AR18" i="8"/>
  <c r="AQ18" i="8"/>
  <c r="AP18" i="8"/>
  <c r="AO18" i="8"/>
  <c r="AN18" i="8"/>
  <c r="AM18" i="8"/>
  <c r="AL18" i="8"/>
  <c r="AK18" i="8"/>
  <c r="AJ18" i="8"/>
  <c r="AI18" i="8"/>
  <c r="H18" i="8"/>
  <c r="BD17" i="8"/>
  <c r="BE17" i="8" s="1"/>
  <c r="BB17" i="8"/>
  <c r="BA17" i="8"/>
  <c r="AZ17" i="8"/>
  <c r="AY17" i="8"/>
  <c r="AX17" i="8"/>
  <c r="AW17" i="8"/>
  <c r="AV17" i="8"/>
  <c r="AU17" i="8"/>
  <c r="AT17" i="8"/>
  <c r="AS17" i="8"/>
  <c r="AR17" i="8"/>
  <c r="AQ17" i="8"/>
  <c r="AP17" i="8"/>
  <c r="AO17" i="8"/>
  <c r="AN17" i="8"/>
  <c r="AM17" i="8"/>
  <c r="AL17" i="8"/>
  <c r="AK17" i="8"/>
  <c r="AJ17" i="8"/>
  <c r="AI17" i="8"/>
  <c r="H17" i="8"/>
  <c r="BD16" i="8"/>
  <c r="BE16" i="8" s="1"/>
  <c r="BB16" i="8"/>
  <c r="BA16" i="8"/>
  <c r="AZ16" i="8"/>
  <c r="AY16" i="8"/>
  <c r="AX16" i="8"/>
  <c r="AW16" i="8"/>
  <c r="AV16" i="8"/>
  <c r="AU16" i="8"/>
  <c r="AT16" i="8"/>
  <c r="AS16" i="8"/>
  <c r="AR16" i="8"/>
  <c r="AQ16" i="8"/>
  <c r="AP16" i="8"/>
  <c r="AO16" i="8"/>
  <c r="AN16" i="8"/>
  <c r="AM16" i="8"/>
  <c r="AL16" i="8"/>
  <c r="AK16" i="8"/>
  <c r="AJ16" i="8"/>
  <c r="AI16" i="8"/>
  <c r="H16" i="8"/>
  <c r="F9" i="8" l="1"/>
  <c r="F11" i="8" s="1"/>
  <c r="F13" i="8"/>
  <c r="W103" i="8"/>
  <c r="AP103" i="8"/>
  <c r="Z87" i="8"/>
  <c r="AS87" i="8"/>
  <c r="W94" i="8"/>
  <c r="AP94" i="8"/>
  <c r="W88" i="8"/>
  <c r="AP88" i="8"/>
  <c r="W99" i="8"/>
  <c r="AP99" i="8"/>
  <c r="Y107" i="8"/>
  <c r="AR107" i="8"/>
  <c r="AB108" i="8"/>
  <c r="AU108" i="8"/>
  <c r="W98" i="8"/>
  <c r="AP98" i="8"/>
  <c r="Y95" i="8"/>
  <c r="AR95" i="8"/>
  <c r="X91" i="8"/>
  <c r="AQ91" i="8"/>
  <c r="X106" i="8"/>
  <c r="AQ106" i="8"/>
  <c r="X100" i="8"/>
  <c r="AQ100" i="8"/>
  <c r="W90" i="8"/>
  <c r="AP90" i="8"/>
  <c r="X93" i="8"/>
  <c r="AQ93" i="8"/>
  <c r="X105" i="8"/>
  <c r="AQ105" i="8"/>
  <c r="W97" i="8"/>
  <c r="AP97" i="8"/>
  <c r="X89" i="8"/>
  <c r="AQ89" i="8"/>
  <c r="W104" i="8"/>
  <c r="AP104" i="8"/>
  <c r="X101" i="8"/>
  <c r="AQ101" i="8"/>
  <c r="X102" i="8"/>
  <c r="AQ102" i="8"/>
  <c r="X92" i="8"/>
  <c r="AQ92" i="8"/>
  <c r="Z96" i="8"/>
  <c r="AS96" i="8"/>
  <c r="V73" i="8"/>
  <c r="AO73" i="8"/>
  <c r="AO77" i="8"/>
  <c r="V77" i="8"/>
  <c r="AO84" i="8"/>
  <c r="V84" i="8"/>
  <c r="AO76" i="8"/>
  <c r="V76" i="8"/>
  <c r="V85" i="8"/>
  <c r="AO85" i="8"/>
  <c r="W79" i="8"/>
  <c r="AP79" i="8"/>
  <c r="V72" i="8"/>
  <c r="AO72" i="8"/>
  <c r="W75" i="8"/>
  <c r="AP75" i="8"/>
  <c r="AP80" i="8"/>
  <c r="W80" i="8"/>
  <c r="AP78" i="8"/>
  <c r="W78" i="8"/>
  <c r="AP86" i="8"/>
  <c r="W86" i="8"/>
  <c r="AP82" i="8"/>
  <c r="W82" i="8"/>
  <c r="X81" i="8"/>
  <c r="AQ81" i="8"/>
  <c r="X71" i="8"/>
  <c r="AQ71" i="8"/>
  <c r="Z83" i="8"/>
  <c r="AS83" i="8"/>
  <c r="AP74" i="8"/>
  <c r="W74" i="8"/>
  <c r="P70" i="8"/>
  <c r="Q70" i="8" s="1"/>
  <c r="R70" i="8" s="1"/>
  <c r="S70" i="8" s="1"/>
  <c r="P64" i="8"/>
  <c r="Q64" i="8" s="1"/>
  <c r="AI61" i="8"/>
  <c r="R60" i="8"/>
  <c r="S60" i="8" s="1"/>
  <c r="P68" i="8"/>
  <c r="Q68" i="8" s="1"/>
  <c r="R62" i="8"/>
  <c r="S62" i="8" s="1"/>
  <c r="AJ61" i="8"/>
  <c r="AI66" i="8"/>
  <c r="AI47" i="8"/>
  <c r="AJ62" i="8"/>
  <c r="Q65" i="8"/>
  <c r="AJ65" i="8"/>
  <c r="P57" i="8"/>
  <c r="AI57" i="8"/>
  <c r="P49" i="8"/>
  <c r="AI49" i="8"/>
  <c r="P67" i="8"/>
  <c r="AI67" i="8"/>
  <c r="P59" i="8"/>
  <c r="AI59" i="8"/>
  <c r="P51" i="8"/>
  <c r="AI51" i="8"/>
  <c r="P69" i="8"/>
  <c r="AI69" i="8"/>
  <c r="R66" i="8"/>
  <c r="AK66" i="8"/>
  <c r="AK61" i="8"/>
  <c r="R61" i="8"/>
  <c r="P53" i="8"/>
  <c r="AI53" i="8"/>
  <c r="AJ66" i="8"/>
  <c r="AI65" i="8"/>
  <c r="Q45" i="8"/>
  <c r="AI63" i="8"/>
  <c r="P63" i="8"/>
  <c r="P55" i="8"/>
  <c r="AI55" i="8"/>
  <c r="Q47" i="8"/>
  <c r="AJ47" i="8"/>
  <c r="P58" i="8"/>
  <c r="AI58" i="8"/>
  <c r="P56" i="8"/>
  <c r="AI56" i="8"/>
  <c r="P54" i="8"/>
  <c r="AI54" i="8"/>
  <c r="P52" i="8"/>
  <c r="AI52" i="8"/>
  <c r="P50" i="8"/>
  <c r="AI50" i="8"/>
  <c r="P48" i="8"/>
  <c r="AI48" i="8"/>
  <c r="P46" i="8"/>
  <c r="AI46" i="8"/>
  <c r="AI62" i="8"/>
  <c r="AJ60" i="8"/>
  <c r="AI45" i="8"/>
  <c r="AI60" i="8"/>
  <c r="BC29" i="8"/>
  <c r="BC18" i="8"/>
  <c r="BC21" i="8"/>
  <c r="BC17" i="8"/>
  <c r="BC41" i="8"/>
  <c r="BC16" i="8"/>
  <c r="BC25" i="8"/>
  <c r="BC33" i="8"/>
  <c r="BC37" i="8"/>
  <c r="BC28" i="8"/>
  <c r="BC40" i="8"/>
  <c r="BC43" i="8"/>
  <c r="BC23" i="8"/>
  <c r="BC27" i="8"/>
  <c r="BC31" i="8"/>
  <c r="BC35" i="8"/>
  <c r="BC39" i="8"/>
  <c r="BC20" i="8"/>
  <c r="BC24" i="8"/>
  <c r="BC32" i="8"/>
  <c r="BC36" i="8"/>
  <c r="BC19" i="8"/>
  <c r="BC22" i="8"/>
  <c r="BC26" i="8"/>
  <c r="BC30" i="8"/>
  <c r="BC34" i="8"/>
  <c r="BC38" i="8"/>
  <c r="BC42" i="8"/>
  <c r="BC44" i="8"/>
  <c r="X94" i="8" l="1"/>
  <c r="AQ94" i="8"/>
  <c r="AT87" i="8"/>
  <c r="AA87" i="8"/>
  <c r="X103" i="8"/>
  <c r="AQ103" i="8"/>
  <c r="AQ88" i="8"/>
  <c r="X88" i="8"/>
  <c r="Y92" i="8"/>
  <c r="AR92" i="8"/>
  <c r="X104" i="8"/>
  <c r="AQ104" i="8"/>
  <c r="Y93" i="8"/>
  <c r="AR93" i="8"/>
  <c r="AC108" i="8"/>
  <c r="AV108" i="8"/>
  <c r="Y89" i="8"/>
  <c r="AR89" i="8"/>
  <c r="X90" i="8"/>
  <c r="AQ90" i="8"/>
  <c r="Y91" i="8"/>
  <c r="AR91" i="8"/>
  <c r="AS107" i="8"/>
  <c r="Z107" i="8"/>
  <c r="Y102" i="8"/>
  <c r="AR102" i="8"/>
  <c r="X97" i="8"/>
  <c r="AQ97" i="8"/>
  <c r="Y100" i="8"/>
  <c r="AR100" i="8"/>
  <c r="Z95" i="8"/>
  <c r="AS95" i="8"/>
  <c r="AA96" i="8"/>
  <c r="AT96" i="8"/>
  <c r="Y101" i="8"/>
  <c r="AR101" i="8"/>
  <c r="Y105" i="8"/>
  <c r="AR105" i="8"/>
  <c r="Y106" i="8"/>
  <c r="AR106" i="8"/>
  <c r="X98" i="8"/>
  <c r="AQ98" i="8"/>
  <c r="X99" i="8"/>
  <c r="AQ99" i="8"/>
  <c r="AK70" i="8"/>
  <c r="W73" i="8"/>
  <c r="AP73" i="8"/>
  <c r="AP85" i="8"/>
  <c r="W85" i="8"/>
  <c r="W76" i="8"/>
  <c r="AP76" i="8"/>
  <c r="AP84" i="8"/>
  <c r="W84" i="8"/>
  <c r="W77" i="8"/>
  <c r="AP77" i="8"/>
  <c r="X75" i="8"/>
  <c r="AQ75" i="8"/>
  <c r="W72" i="8"/>
  <c r="AP72" i="8"/>
  <c r="X80" i="8"/>
  <c r="AQ80" i="8"/>
  <c r="X79" i="8"/>
  <c r="AQ79" i="8"/>
  <c r="AQ74" i="8"/>
  <c r="X74" i="8"/>
  <c r="AA83" i="8"/>
  <c r="AT83" i="8"/>
  <c r="AQ82" i="8"/>
  <c r="X82" i="8"/>
  <c r="Y71" i="8"/>
  <c r="AR71" i="8"/>
  <c r="AR81" i="8"/>
  <c r="Y81" i="8"/>
  <c r="AQ86" i="8"/>
  <c r="X86" i="8"/>
  <c r="AQ78" i="8"/>
  <c r="X78" i="8"/>
  <c r="AL70" i="8"/>
  <c r="AJ70" i="8"/>
  <c r="AJ68" i="8"/>
  <c r="AJ64" i="8"/>
  <c r="AL62" i="8"/>
  <c r="AL60" i="8"/>
  <c r="Q55" i="8"/>
  <c r="AJ55" i="8"/>
  <c r="Q53" i="8"/>
  <c r="AJ53" i="8"/>
  <c r="S66" i="8"/>
  <c r="AL66" i="8"/>
  <c r="Q51" i="8"/>
  <c r="AJ51" i="8"/>
  <c r="R64" i="8"/>
  <c r="AK64" i="8"/>
  <c r="Q48" i="8"/>
  <c r="AJ48" i="8"/>
  <c r="Q52" i="8"/>
  <c r="AJ52" i="8"/>
  <c r="Q56" i="8"/>
  <c r="AJ56" i="8"/>
  <c r="S61" i="8"/>
  <c r="AL61" i="8"/>
  <c r="Q49" i="8"/>
  <c r="AJ49" i="8"/>
  <c r="T62" i="8"/>
  <c r="AM62" i="8"/>
  <c r="AK47" i="8"/>
  <c r="R47" i="8"/>
  <c r="T60" i="8"/>
  <c r="AM60" i="8"/>
  <c r="R68" i="8"/>
  <c r="AK68" i="8"/>
  <c r="Q69" i="8"/>
  <c r="AJ69" i="8"/>
  <c r="Q59" i="8"/>
  <c r="AJ59" i="8"/>
  <c r="Q67" i="8"/>
  <c r="AJ67" i="8"/>
  <c r="T70" i="8"/>
  <c r="AM70" i="8"/>
  <c r="Q46" i="8"/>
  <c r="AJ46" i="8"/>
  <c r="Q50" i="8"/>
  <c r="AJ50" i="8"/>
  <c r="Q54" i="8"/>
  <c r="AJ54" i="8"/>
  <c r="Q58" i="8"/>
  <c r="AJ58" i="8"/>
  <c r="Q63" i="8"/>
  <c r="AJ63" i="8"/>
  <c r="R45" i="8"/>
  <c r="AK45" i="8"/>
  <c r="Q57" i="8"/>
  <c r="AJ57" i="8"/>
  <c r="R65" i="8"/>
  <c r="AK65" i="8"/>
  <c r="AR103" i="8" l="1"/>
  <c r="Y103" i="8"/>
  <c r="AB87" i="8"/>
  <c r="AU87" i="8"/>
  <c r="AR94" i="8"/>
  <c r="Y94" i="8"/>
  <c r="Y88" i="8"/>
  <c r="AR88" i="8"/>
  <c r="Z106" i="8"/>
  <c r="AS106" i="8"/>
  <c r="Z102" i="8"/>
  <c r="AS102" i="8"/>
  <c r="Y90" i="8"/>
  <c r="AR90" i="8"/>
  <c r="Z105" i="8"/>
  <c r="AS105" i="8"/>
  <c r="AA95" i="8"/>
  <c r="AT95" i="8"/>
  <c r="Z89" i="8"/>
  <c r="AS89" i="8"/>
  <c r="Z93" i="8"/>
  <c r="AS93" i="8"/>
  <c r="AA107" i="8"/>
  <c r="AT107" i="8"/>
  <c r="Y99" i="8"/>
  <c r="AR99" i="8"/>
  <c r="Z101" i="8"/>
  <c r="AS101" i="8"/>
  <c r="Z100" i="8"/>
  <c r="AS100" i="8"/>
  <c r="Y104" i="8"/>
  <c r="AR104" i="8"/>
  <c r="Y98" i="8"/>
  <c r="AR98" i="8"/>
  <c r="AB96" i="8"/>
  <c r="AU96" i="8"/>
  <c r="Y97" i="8"/>
  <c r="AR97" i="8"/>
  <c r="Z91" i="8"/>
  <c r="AS91" i="8"/>
  <c r="AD108" i="8"/>
  <c r="AW108" i="8"/>
  <c r="Z92" i="8"/>
  <c r="AS92" i="8"/>
  <c r="X73" i="8"/>
  <c r="AQ73" i="8"/>
  <c r="X84" i="8"/>
  <c r="AQ84" i="8"/>
  <c r="X77" i="8"/>
  <c r="AQ77" i="8"/>
  <c r="X76" i="8"/>
  <c r="AQ76" i="8"/>
  <c r="X85" i="8"/>
  <c r="AQ85" i="8"/>
  <c r="Y80" i="8"/>
  <c r="AR80" i="8"/>
  <c r="Y79" i="8"/>
  <c r="AR79" i="8"/>
  <c r="X72" i="8"/>
  <c r="AQ72" i="8"/>
  <c r="AR75" i="8"/>
  <c r="Y75" i="8"/>
  <c r="AB83" i="8"/>
  <c r="AU83" i="8"/>
  <c r="AR74" i="8"/>
  <c r="Y74" i="8"/>
  <c r="AR86" i="8"/>
  <c r="Y86" i="8"/>
  <c r="AS81" i="8"/>
  <c r="Z81" i="8"/>
  <c r="AR78" i="8"/>
  <c r="Y78" i="8"/>
  <c r="AR82" i="8"/>
  <c r="Y82" i="8"/>
  <c r="AS71" i="8"/>
  <c r="Z71" i="8"/>
  <c r="R63" i="8"/>
  <c r="AK63" i="8"/>
  <c r="AK54" i="8"/>
  <c r="R54" i="8"/>
  <c r="AK46" i="8"/>
  <c r="R46" i="8"/>
  <c r="R67" i="8"/>
  <c r="AK67" i="8"/>
  <c r="R69" i="8"/>
  <c r="AK69" i="8"/>
  <c r="AK49" i="8"/>
  <c r="R49" i="8"/>
  <c r="S65" i="8"/>
  <c r="AL65" i="8"/>
  <c r="U60" i="8"/>
  <c r="AN60" i="8"/>
  <c r="AK56" i="8"/>
  <c r="R56" i="8"/>
  <c r="AK48" i="8"/>
  <c r="R48" i="8"/>
  <c r="AK51" i="8"/>
  <c r="R51" i="8"/>
  <c r="AK53" i="8"/>
  <c r="R53" i="8"/>
  <c r="S45" i="8"/>
  <c r="AL45" i="8"/>
  <c r="AK58" i="8"/>
  <c r="R58" i="8"/>
  <c r="AK50" i="8"/>
  <c r="R50" i="8"/>
  <c r="U70" i="8"/>
  <c r="AN70" i="8"/>
  <c r="AK59" i="8"/>
  <c r="R59" i="8"/>
  <c r="S47" i="8"/>
  <c r="AL47" i="8"/>
  <c r="U62" i="8"/>
  <c r="AN62" i="8"/>
  <c r="T61" i="8"/>
  <c r="AM61" i="8"/>
  <c r="R57" i="8"/>
  <c r="AK57" i="8"/>
  <c r="S68" i="8"/>
  <c r="AL68" i="8"/>
  <c r="AK52" i="8"/>
  <c r="R52" i="8"/>
  <c r="S64" i="8"/>
  <c r="AL64" i="8"/>
  <c r="T66" i="8"/>
  <c r="AM66" i="8"/>
  <c r="AK55" i="8"/>
  <c r="R55" i="8"/>
  <c r="AS94" i="8" l="1"/>
  <c r="Z94" i="8"/>
  <c r="AC87" i="8"/>
  <c r="AV87" i="8"/>
  <c r="AS103" i="8"/>
  <c r="Z103" i="8"/>
  <c r="Z88" i="8"/>
  <c r="AS88" i="8"/>
  <c r="AA91" i="8"/>
  <c r="AT91" i="8"/>
  <c r="Z104" i="8"/>
  <c r="AS104" i="8"/>
  <c r="Z99" i="8"/>
  <c r="AS99" i="8"/>
  <c r="Z90" i="8"/>
  <c r="AS90" i="8"/>
  <c r="Z97" i="8"/>
  <c r="AS97" i="8"/>
  <c r="AB107" i="8"/>
  <c r="AU107" i="8"/>
  <c r="AB95" i="8"/>
  <c r="AU95" i="8"/>
  <c r="AA102" i="8"/>
  <c r="AT102" i="8"/>
  <c r="AA92" i="8"/>
  <c r="AT92" i="8"/>
  <c r="AC96" i="8"/>
  <c r="AV96" i="8"/>
  <c r="AT100" i="8"/>
  <c r="AA100" i="8"/>
  <c r="AA93" i="8"/>
  <c r="AT93" i="8"/>
  <c r="AA105" i="8"/>
  <c r="AT105" i="8"/>
  <c r="AE108" i="8"/>
  <c r="AX108" i="8"/>
  <c r="Z98" i="8"/>
  <c r="AS98" i="8"/>
  <c r="AA101" i="8"/>
  <c r="AT101" i="8"/>
  <c r="AA89" i="8"/>
  <c r="AT89" i="8"/>
  <c r="AA106" i="8"/>
  <c r="AT106" i="8"/>
  <c r="AR73" i="8"/>
  <c r="Y73" i="8"/>
  <c r="AR85" i="8"/>
  <c r="Y85" i="8"/>
  <c r="Y76" i="8"/>
  <c r="AR76" i="8"/>
  <c r="Y84" i="8"/>
  <c r="AR84" i="8"/>
  <c r="Y77" i="8"/>
  <c r="AR77" i="8"/>
  <c r="Y72" i="8"/>
  <c r="AR72" i="8"/>
  <c r="AS75" i="8"/>
  <c r="Z75" i="8"/>
  <c r="AS79" i="8"/>
  <c r="Z79" i="8"/>
  <c r="AS80" i="8"/>
  <c r="Z80" i="8"/>
  <c r="AV83" i="8"/>
  <c r="AC83" i="8"/>
  <c r="Z74" i="8"/>
  <c r="AS74" i="8"/>
  <c r="Z86" i="8"/>
  <c r="AS86" i="8"/>
  <c r="Z78" i="8"/>
  <c r="AS78" i="8"/>
  <c r="AA71" i="8"/>
  <c r="AT71" i="8"/>
  <c r="Z82" i="8"/>
  <c r="AS82" i="8"/>
  <c r="AT81" i="8"/>
  <c r="AA81" i="8"/>
  <c r="S52" i="8"/>
  <c r="AL52" i="8"/>
  <c r="V62" i="8"/>
  <c r="AO62" i="8"/>
  <c r="S59" i="8"/>
  <c r="AL59" i="8"/>
  <c r="S50" i="8"/>
  <c r="AL50" i="8"/>
  <c r="S51" i="8"/>
  <c r="AL51" i="8"/>
  <c r="S56" i="8"/>
  <c r="AL56" i="8"/>
  <c r="T65" i="8"/>
  <c r="AM65" i="8"/>
  <c r="S46" i="8"/>
  <c r="AL46" i="8"/>
  <c r="U66" i="8"/>
  <c r="AN66" i="8"/>
  <c r="T45" i="8"/>
  <c r="AM45" i="8"/>
  <c r="V60" i="8"/>
  <c r="AO60" i="8"/>
  <c r="S69" i="8"/>
  <c r="AL69" i="8"/>
  <c r="S63" i="8"/>
  <c r="AL63" i="8"/>
  <c r="S55" i="8"/>
  <c r="AL55" i="8"/>
  <c r="U61" i="8"/>
  <c r="AN61" i="8"/>
  <c r="T47" i="8"/>
  <c r="AM47" i="8"/>
  <c r="S58" i="8"/>
  <c r="AL58" i="8"/>
  <c r="S53" i="8"/>
  <c r="AL53" i="8"/>
  <c r="S48" i="8"/>
  <c r="AL48" i="8"/>
  <c r="S49" i="8"/>
  <c r="AL49" i="8"/>
  <c r="S54" i="8"/>
  <c r="AL54" i="8"/>
  <c r="T64" i="8"/>
  <c r="AM64" i="8"/>
  <c r="T68" i="8"/>
  <c r="AM68" i="8"/>
  <c r="S57" i="8"/>
  <c r="AL57" i="8"/>
  <c r="V70" i="8"/>
  <c r="AO70" i="8"/>
  <c r="S67" i="8"/>
  <c r="AL67" i="8"/>
  <c r="AA103" i="8" l="1"/>
  <c r="AT103" i="8"/>
  <c r="AD87" i="8"/>
  <c r="AW87" i="8"/>
  <c r="AA94" i="8"/>
  <c r="AT94" i="8"/>
  <c r="AA88" i="8"/>
  <c r="AT88" i="8"/>
  <c r="AA90" i="8"/>
  <c r="AT90" i="8"/>
  <c r="AB93" i="8"/>
  <c r="AU93" i="8"/>
  <c r="AB89" i="8"/>
  <c r="AU89" i="8"/>
  <c r="AD96" i="8"/>
  <c r="AW96" i="8"/>
  <c r="AC107" i="8"/>
  <c r="AV107" i="8"/>
  <c r="AB106" i="8"/>
  <c r="AU106" i="8"/>
  <c r="AB101" i="8"/>
  <c r="AU101" i="8"/>
  <c r="AB105" i="8"/>
  <c r="AU105" i="8"/>
  <c r="AB92" i="8"/>
  <c r="AU92" i="8"/>
  <c r="AA99" i="8"/>
  <c r="AT99" i="8"/>
  <c r="AA98" i="8"/>
  <c r="AT98" i="8"/>
  <c r="AB102" i="8"/>
  <c r="AU102" i="8"/>
  <c r="AA97" i="8"/>
  <c r="AT97" i="8"/>
  <c r="AA104" i="8"/>
  <c r="AT104" i="8"/>
  <c r="AB100" i="8"/>
  <c r="AU100" i="8"/>
  <c r="AF108" i="8"/>
  <c r="AY108" i="8"/>
  <c r="AC95" i="8"/>
  <c r="AV95" i="8"/>
  <c r="AB91" i="8"/>
  <c r="AU91" i="8"/>
  <c r="Z73" i="8"/>
  <c r="AS73" i="8"/>
  <c r="AS85" i="8"/>
  <c r="Z85" i="8"/>
  <c r="Z76" i="8"/>
  <c r="AS76" i="8"/>
  <c r="Z77" i="8"/>
  <c r="AS77" i="8"/>
  <c r="Z84" i="8"/>
  <c r="AS84" i="8"/>
  <c r="AA79" i="8"/>
  <c r="AT79" i="8"/>
  <c r="AT80" i="8"/>
  <c r="AA80" i="8"/>
  <c r="AT75" i="8"/>
  <c r="AA75" i="8"/>
  <c r="Z72" i="8"/>
  <c r="AS72" i="8"/>
  <c r="AA86" i="8"/>
  <c r="AT86" i="8"/>
  <c r="AA82" i="8"/>
  <c r="AT82" i="8"/>
  <c r="AA78" i="8"/>
  <c r="AT78" i="8"/>
  <c r="AA74" i="8"/>
  <c r="AT74" i="8"/>
  <c r="AB81" i="8"/>
  <c r="AU81" i="8"/>
  <c r="AB71" i="8"/>
  <c r="AU71" i="8"/>
  <c r="AW83" i="8"/>
  <c r="AD83" i="8"/>
  <c r="T67" i="8"/>
  <c r="AM67" i="8"/>
  <c r="W70" i="8"/>
  <c r="AP70" i="8"/>
  <c r="U68" i="8"/>
  <c r="AN68" i="8"/>
  <c r="T54" i="8"/>
  <c r="AM54" i="8"/>
  <c r="T48" i="8"/>
  <c r="AM48" i="8"/>
  <c r="T58" i="8"/>
  <c r="AM58" i="8"/>
  <c r="V61" i="8"/>
  <c r="AO61" i="8"/>
  <c r="T63" i="8"/>
  <c r="AM63" i="8"/>
  <c r="W60" i="8"/>
  <c r="AP60" i="8"/>
  <c r="T46" i="8"/>
  <c r="AM46" i="8"/>
  <c r="T56" i="8"/>
  <c r="AM56" i="8"/>
  <c r="T57" i="8"/>
  <c r="AM57" i="8"/>
  <c r="U64" i="8"/>
  <c r="AN64" i="8"/>
  <c r="T49" i="8"/>
  <c r="AM49" i="8"/>
  <c r="T53" i="8"/>
  <c r="AM53" i="8"/>
  <c r="U47" i="8"/>
  <c r="AN47" i="8"/>
  <c r="T55" i="8"/>
  <c r="AM55" i="8"/>
  <c r="T50" i="8"/>
  <c r="AM50" i="8"/>
  <c r="W62" i="8"/>
  <c r="AP62" i="8"/>
  <c r="T69" i="8"/>
  <c r="AM69" i="8"/>
  <c r="U45" i="8"/>
  <c r="AN45" i="8"/>
  <c r="V66" i="8"/>
  <c r="AO66" i="8"/>
  <c r="U65" i="8"/>
  <c r="AN65" i="8"/>
  <c r="T51" i="8"/>
  <c r="AM51" i="8"/>
  <c r="T59" i="8"/>
  <c r="AM59" i="8"/>
  <c r="T52" i="8"/>
  <c r="AM52" i="8"/>
  <c r="AE87" i="8" l="1"/>
  <c r="AX87" i="8"/>
  <c r="AB94" i="8"/>
  <c r="AU94" i="8"/>
  <c r="AB103" i="8"/>
  <c r="AU103" i="8"/>
  <c r="AU88" i="8"/>
  <c r="AB88" i="8"/>
  <c r="AD95" i="8"/>
  <c r="AW95" i="8"/>
  <c r="AG108" i="8"/>
  <c r="AZ108" i="8"/>
  <c r="AC102" i="8"/>
  <c r="AV102" i="8"/>
  <c r="AC92" i="8"/>
  <c r="AV92" i="8"/>
  <c r="AC89" i="8"/>
  <c r="AV89" i="8"/>
  <c r="AB97" i="8"/>
  <c r="AU97" i="8"/>
  <c r="AC106" i="8"/>
  <c r="AV106" i="8"/>
  <c r="AC100" i="8"/>
  <c r="AV100" i="8"/>
  <c r="AB98" i="8"/>
  <c r="AU98" i="8"/>
  <c r="AC105" i="8"/>
  <c r="AV105" i="8"/>
  <c r="AD107" i="8"/>
  <c r="AW107" i="8"/>
  <c r="AC93" i="8"/>
  <c r="AV93" i="8"/>
  <c r="AC91" i="8"/>
  <c r="AV91" i="8"/>
  <c r="AB104" i="8"/>
  <c r="AU104" i="8"/>
  <c r="AB99" i="8"/>
  <c r="AU99" i="8"/>
  <c r="AC101" i="8"/>
  <c r="AV101" i="8"/>
  <c r="AE96" i="8"/>
  <c r="AX96" i="8"/>
  <c r="AB90" i="8"/>
  <c r="AU90" i="8"/>
  <c r="AT73" i="8"/>
  <c r="AA73" i="8"/>
  <c r="AT84" i="8"/>
  <c r="AA84" i="8"/>
  <c r="AA77" i="8"/>
  <c r="AT77" i="8"/>
  <c r="AA76" i="8"/>
  <c r="AT76" i="8"/>
  <c r="AT85" i="8"/>
  <c r="AA85" i="8"/>
  <c r="AT72" i="8"/>
  <c r="AA72" i="8"/>
  <c r="AB75" i="8"/>
  <c r="AU75" i="8"/>
  <c r="AU80" i="8"/>
  <c r="AB80" i="8"/>
  <c r="AB79" i="8"/>
  <c r="AU79" i="8"/>
  <c r="AB86" i="8"/>
  <c r="AU86" i="8"/>
  <c r="AX83" i="8"/>
  <c r="AE83" i="8"/>
  <c r="AB78" i="8"/>
  <c r="AU78" i="8"/>
  <c r="AV71" i="8"/>
  <c r="AC71" i="8"/>
  <c r="AB82" i="8"/>
  <c r="AU82" i="8"/>
  <c r="AB74" i="8"/>
  <c r="AU74" i="8"/>
  <c r="AC81" i="8"/>
  <c r="AV81" i="8"/>
  <c r="U52" i="8"/>
  <c r="AN52" i="8"/>
  <c r="W66" i="8"/>
  <c r="AP66" i="8"/>
  <c r="U69" i="8"/>
  <c r="AN69" i="8"/>
  <c r="U55" i="8"/>
  <c r="AN55" i="8"/>
  <c r="U53" i="8"/>
  <c r="AN53" i="8"/>
  <c r="V64" i="8"/>
  <c r="AO64" i="8"/>
  <c r="U56" i="8"/>
  <c r="AN56" i="8"/>
  <c r="X60" i="8"/>
  <c r="AQ60" i="8"/>
  <c r="W61" i="8"/>
  <c r="AP61" i="8"/>
  <c r="U48" i="8"/>
  <c r="AN48" i="8"/>
  <c r="V68" i="8"/>
  <c r="AO68" i="8"/>
  <c r="U67" i="8"/>
  <c r="AN67" i="8"/>
  <c r="X62" i="8"/>
  <c r="AQ62" i="8"/>
  <c r="U51" i="8"/>
  <c r="AN51" i="8"/>
  <c r="U50" i="8"/>
  <c r="AN50" i="8"/>
  <c r="U59" i="8"/>
  <c r="AN59" i="8"/>
  <c r="V65" i="8"/>
  <c r="AO65" i="8"/>
  <c r="V45" i="8"/>
  <c r="AO45" i="8"/>
  <c r="V47" i="8"/>
  <c r="AO47" i="8"/>
  <c r="U49" i="8"/>
  <c r="AN49" i="8"/>
  <c r="U57" i="8"/>
  <c r="AN57" i="8"/>
  <c r="U46" i="8"/>
  <c r="AN46" i="8"/>
  <c r="U63" i="8"/>
  <c r="AN63" i="8"/>
  <c r="U58" i="8"/>
  <c r="AN58" i="8"/>
  <c r="U54" i="8"/>
  <c r="AN54" i="8"/>
  <c r="X70" i="8"/>
  <c r="AQ70" i="8"/>
  <c r="AY87" i="8" l="1"/>
  <c r="AF87" i="8"/>
  <c r="AC103" i="8"/>
  <c r="AV103" i="8"/>
  <c r="AC94" i="8"/>
  <c r="AV94" i="8"/>
  <c r="AV88" i="8"/>
  <c r="AC88" i="8"/>
  <c r="AC90" i="8"/>
  <c r="AV90" i="8"/>
  <c r="AC97" i="8"/>
  <c r="AV97" i="8"/>
  <c r="AD106" i="8"/>
  <c r="AW106" i="8"/>
  <c r="AF96" i="8"/>
  <c r="AY96" i="8"/>
  <c r="AD91" i="8"/>
  <c r="AW91" i="8"/>
  <c r="AC98" i="8"/>
  <c r="AV98" i="8"/>
  <c r="AD89" i="8"/>
  <c r="AW89" i="8"/>
  <c r="AH108" i="8"/>
  <c r="BB108" i="8" s="1"/>
  <c r="BA108" i="8"/>
  <c r="AE107" i="8"/>
  <c r="AX107" i="8"/>
  <c r="AD92" i="8"/>
  <c r="AW92" i="8"/>
  <c r="AD101" i="8"/>
  <c r="AW101" i="8"/>
  <c r="AD93" i="8"/>
  <c r="AW93" i="8"/>
  <c r="AD100" i="8"/>
  <c r="AW100" i="8"/>
  <c r="AC99" i="8"/>
  <c r="AV99" i="8"/>
  <c r="AC104" i="8"/>
  <c r="AV104" i="8"/>
  <c r="AD105" i="8"/>
  <c r="AW105" i="8"/>
  <c r="AD102" i="8"/>
  <c r="AW102" i="8"/>
  <c r="AE95" i="8"/>
  <c r="AX95" i="8"/>
  <c r="AB73" i="8"/>
  <c r="AU73" i="8"/>
  <c r="AB85" i="8"/>
  <c r="AU85" i="8"/>
  <c r="AU76" i="8"/>
  <c r="AB76" i="8"/>
  <c r="AB77" i="8"/>
  <c r="AU77" i="8"/>
  <c r="AB84" i="8"/>
  <c r="AU84" i="8"/>
  <c r="AV79" i="8"/>
  <c r="AC79" i="8"/>
  <c r="AC80" i="8"/>
  <c r="AV80" i="8"/>
  <c r="AV75" i="8"/>
  <c r="AC75" i="8"/>
  <c r="AU72" i="8"/>
  <c r="AB72" i="8"/>
  <c r="AF83" i="8"/>
  <c r="AY83" i="8"/>
  <c r="AW71" i="8"/>
  <c r="AD71" i="8"/>
  <c r="AD81" i="8"/>
  <c r="AW81" i="8"/>
  <c r="AC86" i="8"/>
  <c r="AV86" i="8"/>
  <c r="AC74" i="8"/>
  <c r="AV74" i="8"/>
  <c r="AC82" i="8"/>
  <c r="AV82" i="8"/>
  <c r="AC78" i="8"/>
  <c r="AV78" i="8"/>
  <c r="Y70" i="8"/>
  <c r="AR70" i="8"/>
  <c r="V46" i="8"/>
  <c r="AO46" i="8"/>
  <c r="W45" i="8"/>
  <c r="AP45" i="8"/>
  <c r="V51" i="8"/>
  <c r="AO51" i="8"/>
  <c r="V48" i="8"/>
  <c r="AO48" i="8"/>
  <c r="W64" i="8"/>
  <c r="AP64" i="8"/>
  <c r="V55" i="8"/>
  <c r="AO55" i="8"/>
  <c r="V54" i="8"/>
  <c r="AO54" i="8"/>
  <c r="V63" i="8"/>
  <c r="AO63" i="8"/>
  <c r="V57" i="8"/>
  <c r="AO57" i="8"/>
  <c r="W47" i="8"/>
  <c r="AP47" i="8"/>
  <c r="W65" i="8"/>
  <c r="AP65" i="8"/>
  <c r="V50" i="8"/>
  <c r="AO50" i="8"/>
  <c r="Y62" i="8"/>
  <c r="AR62" i="8"/>
  <c r="X66" i="8"/>
  <c r="AQ66" i="8"/>
  <c r="V58" i="8"/>
  <c r="AO58" i="8"/>
  <c r="V49" i="8"/>
  <c r="AO49" i="8"/>
  <c r="V59" i="8"/>
  <c r="AO59" i="8"/>
  <c r="V69" i="8"/>
  <c r="AO69" i="8"/>
  <c r="V52" i="8"/>
  <c r="AO52" i="8"/>
  <c r="V67" i="8"/>
  <c r="AO67" i="8"/>
  <c r="Y60" i="8"/>
  <c r="AR60" i="8"/>
  <c r="W68" i="8"/>
  <c r="AP68" i="8"/>
  <c r="X61" i="8"/>
  <c r="AQ61" i="8"/>
  <c r="V56" i="8"/>
  <c r="AO56" i="8"/>
  <c r="V53" i="8"/>
  <c r="AO53" i="8"/>
  <c r="AD94" i="8" l="1"/>
  <c r="AW94" i="8"/>
  <c r="AG87" i="8"/>
  <c r="AZ87" i="8"/>
  <c r="AD103" i="8"/>
  <c r="AW103" i="8"/>
  <c r="AD88" i="8"/>
  <c r="AW88" i="8"/>
  <c r="AD99" i="8"/>
  <c r="AW99" i="8"/>
  <c r="AE102" i="8"/>
  <c r="AX102" i="8"/>
  <c r="AE101" i="8"/>
  <c r="AX101" i="8"/>
  <c r="AE89" i="8"/>
  <c r="AX89" i="8"/>
  <c r="AE106" i="8"/>
  <c r="AX106" i="8"/>
  <c r="AE93" i="8"/>
  <c r="AX93" i="8"/>
  <c r="BC108" i="8"/>
  <c r="AG96" i="8"/>
  <c r="AZ96" i="8"/>
  <c r="AE105" i="8"/>
  <c r="AX105" i="8"/>
  <c r="AE92" i="8"/>
  <c r="AX92" i="8"/>
  <c r="AD98" i="8"/>
  <c r="AW98" i="8"/>
  <c r="AD97" i="8"/>
  <c r="AW97" i="8"/>
  <c r="AF95" i="8"/>
  <c r="AY95" i="8"/>
  <c r="AD104" i="8"/>
  <c r="AW104" i="8"/>
  <c r="AE100" i="8"/>
  <c r="AX100" i="8"/>
  <c r="AF107" i="8"/>
  <c r="AY107" i="8"/>
  <c r="AE91" i="8"/>
  <c r="AX91" i="8"/>
  <c r="AD90" i="8"/>
  <c r="AW90" i="8"/>
  <c r="AV73" i="8"/>
  <c r="AC73" i="8"/>
  <c r="AV85" i="8"/>
  <c r="AC85" i="8"/>
  <c r="AV84" i="8"/>
  <c r="AC84" i="8"/>
  <c r="AV77" i="8"/>
  <c r="AC77" i="8"/>
  <c r="AV76" i="8"/>
  <c r="AC76" i="8"/>
  <c r="AD75" i="8"/>
  <c r="AW75" i="8"/>
  <c r="AV72" i="8"/>
  <c r="AC72" i="8"/>
  <c r="AD80" i="8"/>
  <c r="AW80" i="8"/>
  <c r="AW79" i="8"/>
  <c r="AD79" i="8"/>
  <c r="AD82" i="8"/>
  <c r="AW82" i="8"/>
  <c r="AE81" i="8"/>
  <c r="AX81" i="8"/>
  <c r="AD86" i="8"/>
  <c r="AW86" i="8"/>
  <c r="AD78" i="8"/>
  <c r="AW78" i="8"/>
  <c r="AX71" i="8"/>
  <c r="AE71" i="8"/>
  <c r="AG83" i="8"/>
  <c r="AZ83" i="8"/>
  <c r="AD74" i="8"/>
  <c r="AW74" i="8"/>
  <c r="Y61" i="8"/>
  <c r="AR61" i="8"/>
  <c r="Z60" i="8"/>
  <c r="AS60" i="8"/>
  <c r="W52" i="8"/>
  <c r="AP52" i="8"/>
  <c r="W59" i="8"/>
  <c r="AP59" i="8"/>
  <c r="W58" i="8"/>
  <c r="AP58" i="8"/>
  <c r="Z62" i="8"/>
  <c r="AS62" i="8"/>
  <c r="X65" i="8"/>
  <c r="AQ65" i="8"/>
  <c r="W57" i="8"/>
  <c r="AP57" i="8"/>
  <c r="W54" i="8"/>
  <c r="AP54" i="8"/>
  <c r="X64" i="8"/>
  <c r="AQ64" i="8"/>
  <c r="W51" i="8"/>
  <c r="AP51" i="8"/>
  <c r="W46" i="8"/>
  <c r="AP46" i="8"/>
  <c r="W53" i="8"/>
  <c r="AP53" i="8"/>
  <c r="X68" i="8"/>
  <c r="AQ68" i="8"/>
  <c r="W56" i="8"/>
  <c r="AP56" i="8"/>
  <c r="W67" i="8"/>
  <c r="AP67" i="8"/>
  <c r="W69" i="8"/>
  <c r="AP69" i="8"/>
  <c r="W49" i="8"/>
  <c r="AP49" i="8"/>
  <c r="Y66" i="8"/>
  <c r="AR66" i="8"/>
  <c r="W50" i="8"/>
  <c r="AP50" i="8"/>
  <c r="X47" i="8"/>
  <c r="AQ47" i="8"/>
  <c r="W63" i="8"/>
  <c r="AP63" i="8"/>
  <c r="W55" i="8"/>
  <c r="AP55" i="8"/>
  <c r="W48" i="8"/>
  <c r="AP48" i="8"/>
  <c r="X45" i="8"/>
  <c r="AQ45" i="8"/>
  <c r="Z70" i="8"/>
  <c r="AS70" i="8"/>
  <c r="AE103" i="8" l="1"/>
  <c r="AX103" i="8"/>
  <c r="AH87" i="8"/>
  <c r="BB87" i="8" s="1"/>
  <c r="BA87" i="8"/>
  <c r="AE94" i="8"/>
  <c r="AX94" i="8"/>
  <c r="AX88" i="8"/>
  <c r="AE88" i="8"/>
  <c r="AF101" i="8"/>
  <c r="AY101" i="8"/>
  <c r="AE90" i="8"/>
  <c r="AX90" i="8"/>
  <c r="AF93" i="8"/>
  <c r="AY93" i="8"/>
  <c r="AE99" i="8"/>
  <c r="AX99" i="8"/>
  <c r="AF91" i="8"/>
  <c r="AY91" i="8"/>
  <c r="AG95" i="8"/>
  <c r="AZ95" i="8"/>
  <c r="AF106" i="8"/>
  <c r="AY106" i="8"/>
  <c r="AF102" i="8"/>
  <c r="AY102" i="8"/>
  <c r="AE104" i="8"/>
  <c r="AX104" i="8"/>
  <c r="AG107" i="8"/>
  <c r="AZ107" i="8"/>
  <c r="AE97" i="8"/>
  <c r="AX97" i="8"/>
  <c r="AF105" i="8"/>
  <c r="AY105" i="8"/>
  <c r="AF89" i="8"/>
  <c r="AY89" i="8"/>
  <c r="AF92" i="8"/>
  <c r="AY92" i="8"/>
  <c r="AF100" i="8"/>
  <c r="AY100" i="8"/>
  <c r="AE98" i="8"/>
  <c r="AX98" i="8"/>
  <c r="AH96" i="8"/>
  <c r="BB96" i="8" s="1"/>
  <c r="BA96" i="8"/>
  <c r="AD73" i="8"/>
  <c r="AW73" i="8"/>
  <c r="AD77" i="8"/>
  <c r="AW77" i="8"/>
  <c r="AD85" i="8"/>
  <c r="AW85" i="8"/>
  <c r="AD76" i="8"/>
  <c r="AW76" i="8"/>
  <c r="AD84" i="8"/>
  <c r="AW84" i="8"/>
  <c r="AE80" i="8"/>
  <c r="AX80" i="8"/>
  <c r="AD72" i="8"/>
  <c r="AW72" i="8"/>
  <c r="AX79" i="8"/>
  <c r="AE79" i="8"/>
  <c r="AE75" i="8"/>
  <c r="AX75" i="8"/>
  <c r="AF71" i="8"/>
  <c r="AY71" i="8"/>
  <c r="AX86" i="8"/>
  <c r="AE86" i="8"/>
  <c r="AX74" i="8"/>
  <c r="AE74" i="8"/>
  <c r="AF81" i="8"/>
  <c r="AY81" i="8"/>
  <c r="AH83" i="8"/>
  <c r="BB83" i="8" s="1"/>
  <c r="BA83" i="8"/>
  <c r="AX78" i="8"/>
  <c r="AE78" i="8"/>
  <c r="AY78" i="8" s="1"/>
  <c r="AX82" i="8"/>
  <c r="AE82" i="8"/>
  <c r="X56" i="8"/>
  <c r="AQ56" i="8"/>
  <c r="X46" i="8"/>
  <c r="AQ46" i="8"/>
  <c r="X57" i="8"/>
  <c r="AQ57" i="8"/>
  <c r="AA70" i="8"/>
  <c r="AT70" i="8"/>
  <c r="X63" i="8"/>
  <c r="AQ63" i="8"/>
  <c r="X50" i="8"/>
  <c r="AQ50" i="8"/>
  <c r="X49" i="8"/>
  <c r="AQ49" i="8"/>
  <c r="X67" i="8"/>
  <c r="AQ67" i="8"/>
  <c r="X59" i="8"/>
  <c r="AQ59" i="8"/>
  <c r="X48" i="8"/>
  <c r="AQ48" i="8"/>
  <c r="Y68" i="8"/>
  <c r="AR68" i="8"/>
  <c r="X53" i="8"/>
  <c r="AQ53" i="8"/>
  <c r="X51" i="8"/>
  <c r="AQ51" i="8"/>
  <c r="X54" i="8"/>
  <c r="AQ54" i="8"/>
  <c r="Y65" i="8"/>
  <c r="AR65" i="8"/>
  <c r="X58" i="8"/>
  <c r="AQ58" i="8"/>
  <c r="X52" i="8"/>
  <c r="AQ52" i="8"/>
  <c r="Z61" i="8"/>
  <c r="AS61" i="8"/>
  <c r="Y64" i="8"/>
  <c r="AR64" i="8"/>
  <c r="AA62" i="8"/>
  <c r="AT62" i="8"/>
  <c r="AA60" i="8"/>
  <c r="AT60" i="8"/>
  <c r="Y45" i="8"/>
  <c r="AR45" i="8"/>
  <c r="X55" i="8"/>
  <c r="AQ55" i="8"/>
  <c r="Y47" i="8"/>
  <c r="AR47" i="8"/>
  <c r="Z66" i="8"/>
  <c r="AS66" i="8"/>
  <c r="X69" i="8"/>
  <c r="AQ69" i="8"/>
  <c r="BC87" i="8" l="1"/>
  <c r="BC96" i="8"/>
  <c r="AF94" i="8"/>
  <c r="AY94" i="8"/>
  <c r="AY103" i="8"/>
  <c r="AF103" i="8"/>
  <c r="AY88" i="8"/>
  <c r="AF88" i="8"/>
  <c r="AG105" i="8"/>
  <c r="AZ105" i="8"/>
  <c r="AG91" i="8"/>
  <c r="AZ91" i="8"/>
  <c r="AG101" i="8"/>
  <c r="AZ101" i="8"/>
  <c r="AG92" i="8"/>
  <c r="AZ92" i="8"/>
  <c r="AF97" i="8"/>
  <c r="AY97" i="8"/>
  <c r="AG106" i="8"/>
  <c r="AZ106" i="8"/>
  <c r="AF99" i="8"/>
  <c r="AY99" i="8"/>
  <c r="AG102" i="8"/>
  <c r="AZ102" i="8"/>
  <c r="AG93" i="8"/>
  <c r="AZ93" i="8"/>
  <c r="AG100" i="8"/>
  <c r="AZ100" i="8"/>
  <c r="AH107" i="8"/>
  <c r="BB107" i="8" s="1"/>
  <c r="BA107" i="8"/>
  <c r="AF98" i="8"/>
  <c r="AY98" i="8"/>
  <c r="AG89" i="8"/>
  <c r="AZ89" i="8"/>
  <c r="AF104" i="8"/>
  <c r="AY104" i="8"/>
  <c r="AH95" i="8"/>
  <c r="BB95" i="8" s="1"/>
  <c r="BA95" i="8"/>
  <c r="AF90" i="8"/>
  <c r="AY90" i="8"/>
  <c r="AX73" i="8"/>
  <c r="AE73" i="8"/>
  <c r="AE84" i="8"/>
  <c r="AX84" i="8"/>
  <c r="AE76" i="8"/>
  <c r="AX76" i="8"/>
  <c r="AE85" i="8"/>
  <c r="AX85" i="8"/>
  <c r="AX77" i="8"/>
  <c r="AE77" i="8"/>
  <c r="AF75" i="8"/>
  <c r="AY75" i="8"/>
  <c r="AY79" i="8"/>
  <c r="AF79" i="8"/>
  <c r="BC83" i="8"/>
  <c r="AE72" i="8"/>
  <c r="AX72" i="8"/>
  <c r="AF80" i="8"/>
  <c r="AY80" i="8"/>
  <c r="AY74" i="8"/>
  <c r="AF74" i="8"/>
  <c r="AY82" i="8"/>
  <c r="AF82" i="8"/>
  <c r="AF78" i="8"/>
  <c r="AY86" i="8"/>
  <c r="AF86" i="8"/>
  <c r="AZ81" i="8"/>
  <c r="AG81" i="8"/>
  <c r="AG71" i="8"/>
  <c r="AZ71" i="8"/>
  <c r="Y69" i="8"/>
  <c r="AR69" i="8"/>
  <c r="Z45" i="8"/>
  <c r="AS45" i="8"/>
  <c r="Y58" i="8"/>
  <c r="AR58" i="8"/>
  <c r="Y48" i="8"/>
  <c r="AR48" i="8"/>
  <c r="Y50" i="8"/>
  <c r="AR50" i="8"/>
  <c r="Y46" i="8"/>
  <c r="AR46" i="8"/>
  <c r="Z47" i="8"/>
  <c r="AS47" i="8"/>
  <c r="AB62" i="8"/>
  <c r="AU62" i="8"/>
  <c r="AA61" i="8"/>
  <c r="AT61" i="8"/>
  <c r="Y54" i="8"/>
  <c r="AR54" i="8"/>
  <c r="Y53" i="8"/>
  <c r="AR53" i="8"/>
  <c r="Y67" i="8"/>
  <c r="AR67" i="8"/>
  <c r="AB70" i="8"/>
  <c r="AU70" i="8"/>
  <c r="AA66" i="8"/>
  <c r="AT66" i="8"/>
  <c r="Y55" i="8"/>
  <c r="AR55" i="8"/>
  <c r="AB60" i="8"/>
  <c r="AU60" i="8"/>
  <c r="Z64" i="8"/>
  <c r="AS64" i="8"/>
  <c r="Y52" i="8"/>
  <c r="AR52" i="8"/>
  <c r="Z65" i="8"/>
  <c r="AS65" i="8"/>
  <c r="Y51" i="8"/>
  <c r="AR51" i="8"/>
  <c r="Z68" i="8"/>
  <c r="AS68" i="8"/>
  <c r="Y59" i="8"/>
  <c r="AR59" i="8"/>
  <c r="Y49" i="8"/>
  <c r="AR49" i="8"/>
  <c r="Y63" i="8"/>
  <c r="AR63" i="8"/>
  <c r="Y57" i="8"/>
  <c r="AR57" i="8"/>
  <c r="Y56" i="8"/>
  <c r="AR56" i="8"/>
  <c r="AG94" i="8" l="1"/>
  <c r="AZ94" i="8"/>
  <c r="AZ103" i="8"/>
  <c r="AG103" i="8"/>
  <c r="AZ88" i="8"/>
  <c r="AG88" i="8"/>
  <c r="AG90" i="8"/>
  <c r="AZ90" i="8"/>
  <c r="AG97" i="8"/>
  <c r="AZ97" i="8"/>
  <c r="BC95" i="8"/>
  <c r="BC107" i="8"/>
  <c r="AH102" i="8"/>
  <c r="BB102" i="8" s="1"/>
  <c r="BA102" i="8"/>
  <c r="AH92" i="8"/>
  <c r="BB92" i="8" s="1"/>
  <c r="BA92" i="8"/>
  <c r="AH93" i="8"/>
  <c r="BB93" i="8" s="1"/>
  <c r="BA93" i="8"/>
  <c r="AG104" i="8"/>
  <c r="AZ104" i="8"/>
  <c r="AG99" i="8"/>
  <c r="AZ99" i="8"/>
  <c r="AH101" i="8"/>
  <c r="BB101" i="8" s="1"/>
  <c r="BA101" i="8"/>
  <c r="AG98" i="8"/>
  <c r="AZ98" i="8"/>
  <c r="AH105" i="8"/>
  <c r="BB105" i="8" s="1"/>
  <c r="BA105" i="8"/>
  <c r="AH89" i="8"/>
  <c r="BB89" i="8" s="1"/>
  <c r="BA89" i="8"/>
  <c r="AH100" i="8"/>
  <c r="BB100" i="8" s="1"/>
  <c r="BA100" i="8"/>
  <c r="AH106" i="8"/>
  <c r="BB106" i="8" s="1"/>
  <c r="BA106" i="8"/>
  <c r="AH91" i="8"/>
  <c r="BB91" i="8" s="1"/>
  <c r="BA91" i="8"/>
  <c r="AF73" i="8"/>
  <c r="AY73" i="8"/>
  <c r="AF77" i="8"/>
  <c r="AY77" i="8"/>
  <c r="AF85" i="8"/>
  <c r="AY85" i="8"/>
  <c r="AF76" i="8"/>
  <c r="AY76" i="8"/>
  <c r="AF84" i="8"/>
  <c r="AY84" i="8"/>
  <c r="AF72" i="8"/>
  <c r="AY72" i="8"/>
  <c r="AG79" i="8"/>
  <c r="AZ79" i="8"/>
  <c r="AZ80" i="8"/>
  <c r="AG80" i="8"/>
  <c r="AG75" i="8"/>
  <c r="AZ75" i="8"/>
  <c r="AZ86" i="8"/>
  <c r="AG86" i="8"/>
  <c r="AZ78" i="8"/>
  <c r="AG78" i="8"/>
  <c r="BA71" i="8"/>
  <c r="AH71" i="8"/>
  <c r="BB71" i="8" s="1"/>
  <c r="BA81" i="8"/>
  <c r="AH81" i="8"/>
  <c r="BB81" i="8" s="1"/>
  <c r="BC81" i="8" s="1"/>
  <c r="AZ82" i="8"/>
  <c r="AG82" i="8"/>
  <c r="AZ74" i="8"/>
  <c r="AG74" i="8"/>
  <c r="Z59" i="8"/>
  <c r="AS59" i="8"/>
  <c r="AC60" i="8"/>
  <c r="AV60" i="8"/>
  <c r="Z67" i="8"/>
  <c r="AS67" i="8"/>
  <c r="Z48" i="8"/>
  <c r="AS48" i="8"/>
  <c r="Z56" i="8"/>
  <c r="AS56" i="8"/>
  <c r="Z63" i="8"/>
  <c r="AS63" i="8"/>
  <c r="Z51" i="8"/>
  <c r="AS51" i="8"/>
  <c r="Z52" i="8"/>
  <c r="AS52" i="8"/>
  <c r="AB66" i="8"/>
  <c r="AU66" i="8"/>
  <c r="Z54" i="8"/>
  <c r="AS54" i="8"/>
  <c r="AC62" i="8"/>
  <c r="AV62" i="8"/>
  <c r="Z46" i="8"/>
  <c r="AS46" i="8"/>
  <c r="AA45" i="8"/>
  <c r="AT45" i="8"/>
  <c r="Z57" i="8"/>
  <c r="AS57" i="8"/>
  <c r="Z49" i="8"/>
  <c r="AS49" i="8"/>
  <c r="AA68" i="8"/>
  <c r="AT68" i="8"/>
  <c r="AA65" i="8"/>
  <c r="AT65" i="8"/>
  <c r="AA64" i="8"/>
  <c r="AT64" i="8"/>
  <c r="Z55" i="8"/>
  <c r="AS55" i="8"/>
  <c r="AC70" i="8"/>
  <c r="AV70" i="8"/>
  <c r="Z53" i="8"/>
  <c r="AS53" i="8"/>
  <c r="AB61" i="8"/>
  <c r="AU61" i="8"/>
  <c r="AA47" i="8"/>
  <c r="AT47" i="8"/>
  <c r="Z50" i="8"/>
  <c r="AS50" i="8"/>
  <c r="Z58" i="8"/>
  <c r="AS58" i="8"/>
  <c r="Z69" i="8"/>
  <c r="AS69" i="8"/>
  <c r="BC91" i="8" l="1"/>
  <c r="BC105" i="8"/>
  <c r="AH103" i="8"/>
  <c r="BB103" i="8" s="1"/>
  <c r="BA103" i="8"/>
  <c r="AH94" i="8"/>
  <c r="BB94" i="8" s="1"/>
  <c r="BA94" i="8"/>
  <c r="BC100" i="8"/>
  <c r="BC106" i="8"/>
  <c r="BA88" i="8"/>
  <c r="AH88" i="8"/>
  <c r="BB88" i="8" s="1"/>
  <c r="BC101" i="8"/>
  <c r="AH90" i="8"/>
  <c r="BB90" i="8" s="1"/>
  <c r="BA90" i="8"/>
  <c r="BC102" i="8"/>
  <c r="BC89" i="8"/>
  <c r="AH104" i="8"/>
  <c r="BB104" i="8" s="1"/>
  <c r="BA104" i="8"/>
  <c r="BC92" i="8"/>
  <c r="AH98" i="8"/>
  <c r="BB98" i="8" s="1"/>
  <c r="BA98" i="8"/>
  <c r="AH99" i="8"/>
  <c r="BB99" i="8" s="1"/>
  <c r="BA99" i="8"/>
  <c r="BC93" i="8"/>
  <c r="AH97" i="8"/>
  <c r="BB97" i="8" s="1"/>
  <c r="BA97" i="8"/>
  <c r="AZ73" i="8"/>
  <c r="AG73" i="8"/>
  <c r="AZ84" i="8"/>
  <c r="AG84" i="8"/>
  <c r="AG76" i="8"/>
  <c r="AZ76" i="8"/>
  <c r="AZ85" i="8"/>
  <c r="AG85" i="8"/>
  <c r="AZ77" i="8"/>
  <c r="AG77" i="8"/>
  <c r="AH80" i="8"/>
  <c r="BB80" i="8" s="1"/>
  <c r="BA80" i="8"/>
  <c r="AH79" i="8"/>
  <c r="BB79" i="8" s="1"/>
  <c r="BA79" i="8"/>
  <c r="AH75" i="8"/>
  <c r="BB75" i="8" s="1"/>
  <c r="BA75" i="8"/>
  <c r="AG72" i="8"/>
  <c r="AZ72" i="8"/>
  <c r="BC71" i="8"/>
  <c r="AH74" i="8"/>
  <c r="BB74" i="8" s="1"/>
  <c r="BA74" i="8"/>
  <c r="AH82" i="8"/>
  <c r="BB82" i="8" s="1"/>
  <c r="BA82" i="8"/>
  <c r="AH86" i="8"/>
  <c r="BB86" i="8" s="1"/>
  <c r="BA86" i="8"/>
  <c r="AH78" i="8"/>
  <c r="BB78" i="8" s="1"/>
  <c r="BA78" i="8"/>
  <c r="AA69" i="8"/>
  <c r="AT69" i="8"/>
  <c r="AC61" i="8"/>
  <c r="AV61" i="8"/>
  <c r="AB64" i="8"/>
  <c r="AU64" i="8"/>
  <c r="AA46" i="8"/>
  <c r="AT46" i="8"/>
  <c r="AA52" i="8"/>
  <c r="AT52" i="8"/>
  <c r="AA48" i="8"/>
  <c r="AT48" i="8"/>
  <c r="AA50" i="8"/>
  <c r="AT50" i="8"/>
  <c r="AD70" i="8"/>
  <c r="AW70" i="8"/>
  <c r="AB68" i="8"/>
  <c r="AU68" i="8"/>
  <c r="AA57" i="8"/>
  <c r="AT57" i="8"/>
  <c r="AA54" i="8"/>
  <c r="AT54" i="8"/>
  <c r="AA63" i="8"/>
  <c r="AT63" i="8"/>
  <c r="AD60" i="8"/>
  <c r="AW60" i="8"/>
  <c r="AA58" i="8"/>
  <c r="AT58" i="8"/>
  <c r="AB47" i="8"/>
  <c r="AU47" i="8"/>
  <c r="AA53" i="8"/>
  <c r="AT53" i="8"/>
  <c r="AA55" i="8"/>
  <c r="AT55" i="8"/>
  <c r="AB65" i="8"/>
  <c r="AU65" i="8"/>
  <c r="AA49" i="8"/>
  <c r="AT49" i="8"/>
  <c r="AB45" i="8"/>
  <c r="AU45" i="8"/>
  <c r="AD62" i="8"/>
  <c r="AW62" i="8"/>
  <c r="AC66" i="8"/>
  <c r="AV66" i="8"/>
  <c r="AA51" i="8"/>
  <c r="AT51" i="8"/>
  <c r="AA56" i="8"/>
  <c r="AT56" i="8"/>
  <c r="AA67" i="8"/>
  <c r="AT67" i="8"/>
  <c r="AA59" i="8"/>
  <c r="AT59" i="8"/>
  <c r="BC88" i="8" l="1"/>
  <c r="BC103" i="8"/>
  <c r="BC94" i="8"/>
  <c r="BC99" i="8"/>
  <c r="BC90" i="8"/>
  <c r="BC98" i="8"/>
  <c r="BC97" i="8"/>
  <c r="BC104" i="8"/>
  <c r="BC80" i="8"/>
  <c r="BA73" i="8"/>
  <c r="AH73" i="8"/>
  <c r="BB73" i="8" s="1"/>
  <c r="AH85" i="8"/>
  <c r="BB85" i="8" s="1"/>
  <c r="BA85" i="8"/>
  <c r="BC79" i="8"/>
  <c r="AH76" i="8"/>
  <c r="BB76" i="8" s="1"/>
  <c r="BA76" i="8"/>
  <c r="AH84" i="8"/>
  <c r="BB84" i="8" s="1"/>
  <c r="BA84" i="8"/>
  <c r="BC78" i="8"/>
  <c r="BA77" i="8"/>
  <c r="AH77" i="8"/>
  <c r="BB77" i="8" s="1"/>
  <c r="BC75" i="8"/>
  <c r="BC86" i="8"/>
  <c r="BA72" i="8"/>
  <c r="AH72" i="8"/>
  <c r="BB72" i="8" s="1"/>
  <c r="BC82" i="8"/>
  <c r="BC74" i="8"/>
  <c r="AB59" i="8"/>
  <c r="AU59" i="8"/>
  <c r="AD66" i="8"/>
  <c r="AW66" i="8"/>
  <c r="AC65" i="8"/>
  <c r="AV65" i="8"/>
  <c r="AB58" i="8"/>
  <c r="AU58" i="8"/>
  <c r="AB57" i="8"/>
  <c r="AU57" i="8"/>
  <c r="AB48" i="8"/>
  <c r="AU48" i="8"/>
  <c r="AD61" i="8"/>
  <c r="AW61" i="8"/>
  <c r="AB56" i="8"/>
  <c r="AU56" i="8"/>
  <c r="AC45" i="8"/>
  <c r="AV45" i="8"/>
  <c r="AB53" i="8"/>
  <c r="AU53" i="8"/>
  <c r="AB63" i="8"/>
  <c r="AU63" i="8"/>
  <c r="AE70" i="8"/>
  <c r="AX70" i="8"/>
  <c r="AB46" i="8"/>
  <c r="AU46" i="8"/>
  <c r="AB67" i="8"/>
  <c r="AU67" i="8"/>
  <c r="AB51" i="8"/>
  <c r="AU51" i="8"/>
  <c r="AE62" i="8"/>
  <c r="AX62" i="8"/>
  <c r="AB49" i="8"/>
  <c r="AU49" i="8"/>
  <c r="AB55" i="8"/>
  <c r="AU55" i="8"/>
  <c r="AC47" i="8"/>
  <c r="AV47" i="8"/>
  <c r="AE60" i="8"/>
  <c r="AX60" i="8"/>
  <c r="AB54" i="8"/>
  <c r="AU54" i="8"/>
  <c r="AC68" i="8"/>
  <c r="AV68" i="8"/>
  <c r="AB50" i="8"/>
  <c r="AU50" i="8"/>
  <c r="AB52" i="8"/>
  <c r="AU52" i="8"/>
  <c r="AC64" i="8"/>
  <c r="AV64" i="8"/>
  <c r="AB69" i="8"/>
  <c r="AU69" i="8"/>
  <c r="BC84" i="8" l="1"/>
  <c r="BC73" i="8"/>
  <c r="BC72" i="8"/>
  <c r="BC76" i="8"/>
  <c r="BC77" i="8"/>
  <c r="BC85" i="8"/>
  <c r="AC69" i="8"/>
  <c r="AV69" i="8"/>
  <c r="AC52" i="8"/>
  <c r="AV52" i="8"/>
  <c r="AD68" i="8"/>
  <c r="AW68" i="8"/>
  <c r="AF60" i="8"/>
  <c r="AY60" i="8"/>
  <c r="AC55" i="8"/>
  <c r="AV55" i="8"/>
  <c r="AF62" i="8"/>
  <c r="AY62" i="8"/>
  <c r="AC67" i="8"/>
  <c r="AV67" i="8"/>
  <c r="AF70" i="8"/>
  <c r="AY70" i="8"/>
  <c r="AC53" i="8"/>
  <c r="AV53" i="8"/>
  <c r="AC56" i="8"/>
  <c r="AV56" i="8"/>
  <c r="AC48" i="8"/>
  <c r="AV48" i="8"/>
  <c r="AC58" i="8"/>
  <c r="AV58" i="8"/>
  <c r="AE66" i="8"/>
  <c r="AX66" i="8"/>
  <c r="AD64" i="8"/>
  <c r="AW64" i="8"/>
  <c r="AC50" i="8"/>
  <c r="AV50" i="8"/>
  <c r="AC54" i="8"/>
  <c r="AV54" i="8"/>
  <c r="AD47" i="8"/>
  <c r="AW47" i="8"/>
  <c r="AC49" i="8"/>
  <c r="AV49" i="8"/>
  <c r="AC51" i="8"/>
  <c r="AV51" i="8"/>
  <c r="AC46" i="8"/>
  <c r="AV46" i="8"/>
  <c r="AC63" i="8"/>
  <c r="AV63" i="8"/>
  <c r="AD45" i="8"/>
  <c r="AW45" i="8"/>
  <c r="AE61" i="8"/>
  <c r="AX61" i="8"/>
  <c r="AC57" i="8"/>
  <c r="AV57" i="8"/>
  <c r="AD65" i="8"/>
  <c r="AW65" i="8"/>
  <c r="AC59" i="8"/>
  <c r="AV59" i="8"/>
  <c r="AD59" i="8" l="1"/>
  <c r="AW59" i="8"/>
  <c r="AE45" i="8"/>
  <c r="AX45" i="8"/>
  <c r="AD49" i="8"/>
  <c r="AW49" i="8"/>
  <c r="AE64" i="8"/>
  <c r="AX64" i="8"/>
  <c r="AD56" i="8"/>
  <c r="AW56" i="8"/>
  <c r="AG62" i="8"/>
  <c r="AZ62" i="8"/>
  <c r="AG60" i="8"/>
  <c r="AZ60" i="8"/>
  <c r="AD57" i="8"/>
  <c r="AW57" i="8"/>
  <c r="AD46" i="8"/>
  <c r="AW46" i="8"/>
  <c r="AD54" i="8"/>
  <c r="AW54" i="8"/>
  <c r="AD58" i="8"/>
  <c r="AW58" i="8"/>
  <c r="AG70" i="8"/>
  <c r="AZ70" i="8"/>
  <c r="AD52" i="8"/>
  <c r="AW52" i="8"/>
  <c r="AE65" i="8"/>
  <c r="AX65" i="8"/>
  <c r="AF61" i="8"/>
  <c r="AY61" i="8"/>
  <c r="AD63" i="8"/>
  <c r="AW63" i="8"/>
  <c r="AD51" i="8"/>
  <c r="AW51" i="8"/>
  <c r="AE47" i="8"/>
  <c r="AX47" i="8"/>
  <c r="AD50" i="8"/>
  <c r="AW50" i="8"/>
  <c r="AF66" i="8"/>
  <c r="AY66" i="8"/>
  <c r="AD48" i="8"/>
  <c r="AW48" i="8"/>
  <c r="AD53" i="8"/>
  <c r="AW53" i="8"/>
  <c r="AD67" i="8"/>
  <c r="AW67" i="8"/>
  <c r="AD55" i="8"/>
  <c r="AW55" i="8"/>
  <c r="AE68" i="8"/>
  <c r="AX68" i="8"/>
  <c r="AD69" i="8"/>
  <c r="AW69" i="8"/>
  <c r="AE55" i="8" l="1"/>
  <c r="AX55" i="8"/>
  <c r="AG66" i="8"/>
  <c r="AZ66" i="8"/>
  <c r="AE63" i="8"/>
  <c r="AX63" i="8"/>
  <c r="AH70" i="8"/>
  <c r="BB70" i="8" s="1"/>
  <c r="BA70" i="8"/>
  <c r="AE57" i="8"/>
  <c r="AX57" i="8"/>
  <c r="AF64" i="8"/>
  <c r="AY64" i="8"/>
  <c r="AE69" i="8"/>
  <c r="AX69" i="8"/>
  <c r="AE53" i="8"/>
  <c r="AX53" i="8"/>
  <c r="AF47" i="8"/>
  <c r="AY47" i="8"/>
  <c r="AF65" i="8"/>
  <c r="AY65" i="8"/>
  <c r="AE54" i="8"/>
  <c r="AX54" i="8"/>
  <c r="AH62" i="8"/>
  <c r="BB62" i="8" s="1"/>
  <c r="BA62" i="8"/>
  <c r="AF45" i="8"/>
  <c r="AY45" i="8"/>
  <c r="AF68" i="8"/>
  <c r="AY68" i="8"/>
  <c r="AE67" i="8"/>
  <c r="AX67" i="8"/>
  <c r="AE48" i="8"/>
  <c r="AX48" i="8"/>
  <c r="AE50" i="8"/>
  <c r="AX50" i="8"/>
  <c r="AE51" i="8"/>
  <c r="AX51" i="8"/>
  <c r="AG61" i="8"/>
  <c r="AZ61" i="8"/>
  <c r="AE52" i="8"/>
  <c r="AX52" i="8"/>
  <c r="AE58" i="8"/>
  <c r="AX58" i="8"/>
  <c r="AE46" i="8"/>
  <c r="AX46" i="8"/>
  <c r="AH60" i="8"/>
  <c r="BB60" i="8" s="1"/>
  <c r="BA60" i="8"/>
  <c r="AE56" i="8"/>
  <c r="AX56" i="8"/>
  <c r="AE49" i="8"/>
  <c r="AX49" i="8"/>
  <c r="AE59" i="8"/>
  <c r="AX59" i="8"/>
  <c r="BC60" i="8" l="1"/>
  <c r="AF56" i="8"/>
  <c r="AY56" i="8"/>
  <c r="AF52" i="8"/>
  <c r="AY52" i="8"/>
  <c r="AG68" i="8"/>
  <c r="AZ68" i="8"/>
  <c r="BC70" i="8"/>
  <c r="AH66" i="8"/>
  <c r="BB66" i="8" s="1"/>
  <c r="BA66" i="8"/>
  <c r="BC62" i="8"/>
  <c r="AG65" i="8"/>
  <c r="AZ65" i="8"/>
  <c r="AF53" i="8"/>
  <c r="AY53" i="8"/>
  <c r="AG64" i="8"/>
  <c r="AZ64" i="8"/>
  <c r="AF59" i="8"/>
  <c r="AY59" i="8"/>
  <c r="AF46" i="8"/>
  <c r="AY46" i="8"/>
  <c r="AF51" i="8"/>
  <c r="AY51" i="8"/>
  <c r="AF48" i="8"/>
  <c r="AY48" i="8"/>
  <c r="AF49" i="8"/>
  <c r="AY49" i="8"/>
  <c r="AF58" i="8"/>
  <c r="AY58" i="8"/>
  <c r="AH61" i="8"/>
  <c r="BB61" i="8" s="1"/>
  <c r="BA61" i="8"/>
  <c r="AF50" i="8"/>
  <c r="AY50" i="8"/>
  <c r="AF67" i="8"/>
  <c r="AY67" i="8"/>
  <c r="AG45" i="8"/>
  <c r="AZ45" i="8"/>
  <c r="AF54" i="8"/>
  <c r="AY54" i="8"/>
  <c r="AG47" i="8"/>
  <c r="AZ47" i="8"/>
  <c r="AF69" i="8"/>
  <c r="AY69" i="8"/>
  <c r="AF57" i="8"/>
  <c r="AY57" i="8"/>
  <c r="AF63" i="8"/>
  <c r="AY63" i="8"/>
  <c r="AF55" i="8"/>
  <c r="AY55" i="8"/>
  <c r="BC66" i="8" l="1"/>
  <c r="BC61" i="8"/>
  <c r="AH47" i="8"/>
  <c r="BB47" i="8" s="1"/>
  <c r="BA47" i="8"/>
  <c r="AG50" i="8"/>
  <c r="AZ50" i="8"/>
  <c r="AG48" i="8"/>
  <c r="AZ48" i="8"/>
  <c r="AH64" i="8"/>
  <c r="BB64" i="8" s="1"/>
  <c r="BA64" i="8"/>
  <c r="AG52" i="8"/>
  <c r="AZ52" i="8"/>
  <c r="AG57" i="8"/>
  <c r="AZ57" i="8"/>
  <c r="AH45" i="8"/>
  <c r="BB45" i="8" s="1"/>
  <c r="BA45" i="8"/>
  <c r="AG58" i="8"/>
  <c r="AZ58" i="8"/>
  <c r="AG46" i="8"/>
  <c r="AZ46" i="8"/>
  <c r="AH65" i="8"/>
  <c r="BB65" i="8" s="1"/>
  <c r="BA65" i="8"/>
  <c r="AG55" i="8"/>
  <c r="AZ55" i="8"/>
  <c r="AG63" i="8"/>
  <c r="AZ63" i="8"/>
  <c r="AG69" i="8"/>
  <c r="AZ69" i="8"/>
  <c r="AG54" i="8"/>
  <c r="AZ54" i="8"/>
  <c r="AG67" i="8"/>
  <c r="AZ67" i="8"/>
  <c r="AG49" i="8"/>
  <c r="AZ49" i="8"/>
  <c r="AG51" i="8"/>
  <c r="AZ51" i="8"/>
  <c r="AG59" i="8"/>
  <c r="AZ59" i="8"/>
  <c r="AG53" i="8"/>
  <c r="AZ53" i="8"/>
  <c r="AH68" i="8"/>
  <c r="BB68" i="8" s="1"/>
  <c r="BA68" i="8"/>
  <c r="AG56" i="8"/>
  <c r="AZ56" i="8"/>
  <c r="BC45" i="8" l="1"/>
  <c r="BC47" i="8"/>
  <c r="BC65" i="8"/>
  <c r="AH58" i="8"/>
  <c r="BB58" i="8" s="1"/>
  <c r="BA58" i="8"/>
  <c r="AH57" i="8"/>
  <c r="BB57" i="8" s="1"/>
  <c r="BA57" i="8"/>
  <c r="BC64" i="8"/>
  <c r="AH50" i="8"/>
  <c r="BB50" i="8" s="1"/>
  <c r="BA50" i="8"/>
  <c r="AH59" i="8"/>
  <c r="BB59" i="8" s="1"/>
  <c r="BA59" i="8"/>
  <c r="AH54" i="8"/>
  <c r="BB54" i="8" s="1"/>
  <c r="BA54" i="8"/>
  <c r="AH63" i="8"/>
  <c r="BB63" i="8" s="1"/>
  <c r="BA63" i="8"/>
  <c r="BC68" i="8"/>
  <c r="AH49" i="8"/>
  <c r="BB49" i="8" s="1"/>
  <c r="BA49" i="8"/>
  <c r="AH56" i="8"/>
  <c r="BB56" i="8" s="1"/>
  <c r="BA56" i="8"/>
  <c r="AH53" i="8"/>
  <c r="BB53" i="8" s="1"/>
  <c r="BA53" i="8"/>
  <c r="AH51" i="8"/>
  <c r="BB51" i="8" s="1"/>
  <c r="BA51" i="8"/>
  <c r="AH67" i="8"/>
  <c r="BB67" i="8" s="1"/>
  <c r="BA67" i="8"/>
  <c r="AH69" i="8"/>
  <c r="BB69" i="8" s="1"/>
  <c r="BA69" i="8"/>
  <c r="AH55" i="8"/>
  <c r="BB55" i="8" s="1"/>
  <c r="BA55" i="8"/>
  <c r="AH46" i="8"/>
  <c r="BB46" i="8" s="1"/>
  <c r="BA46" i="8"/>
  <c r="AH52" i="8"/>
  <c r="BB52" i="8" s="1"/>
  <c r="BA52" i="8"/>
  <c r="AH48" i="8"/>
  <c r="BB48" i="8" s="1"/>
  <c r="BA48" i="8"/>
  <c r="BC63" i="8" l="1"/>
  <c r="BC52" i="8"/>
  <c r="BC55" i="8"/>
  <c r="BC67" i="8"/>
  <c r="BC53" i="8"/>
  <c r="BC49" i="8"/>
  <c r="BC57" i="8"/>
  <c r="BC48" i="8"/>
  <c r="F12" i="8" s="1"/>
  <c r="BC59" i="8"/>
  <c r="BC54" i="8"/>
  <c r="BC50" i="8"/>
  <c r="BC46" i="8"/>
  <c r="BC69" i="8"/>
  <c r="BC51" i="8"/>
  <c r="BC56" i="8"/>
  <c r="BC5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G37" authorId="0" shapeId="0" xr:uid="{592BDA51-30EB-4CB3-B45B-B5D3B4BB8ACF}">
      <text>
        <r>
          <rPr>
            <sz val="9"/>
            <color indexed="81"/>
            <rFont val="Tahoma"/>
            <charset val="1"/>
          </rPr>
          <t xml:space="preserve">Incorrectly marked as 4.000 MW in previous filings. 
</t>
        </r>
      </text>
    </comment>
  </commentList>
</comments>
</file>

<file path=xl/sharedStrings.xml><?xml version="1.0" encoding="utf-8"?>
<sst xmlns="http://schemas.openxmlformats.org/spreadsheetml/2006/main" count="1194" uniqueCount="440">
  <si>
    <t>Selected</t>
  </si>
  <si>
    <t>NorfolkLandfill</t>
  </si>
  <si>
    <t>Solar Asset Management Associates</t>
  </si>
  <si>
    <t>599 Greenwoods Rd E, Norfolk, Connecticut 06058</t>
  </si>
  <si>
    <t>Solar PV</t>
  </si>
  <si>
    <t>Disqualified</t>
  </si>
  <si>
    <t>Kacerguis_Farm</t>
  </si>
  <si>
    <t>EDPR NA Distributed Generation</t>
  </si>
  <si>
    <t>120 Crane Hollow Road, Bethlehem, Connecticut 06751</t>
  </si>
  <si>
    <t>GCE_Zachem_SCEF</t>
  </si>
  <si>
    <t>Greenskies Clean Energy LLC</t>
  </si>
  <si>
    <t>356 Route 2, Preston, Connecticut 06365</t>
  </si>
  <si>
    <t>PutnamMeadow</t>
  </si>
  <si>
    <t>Putnam Meadow Solar Station LLC</t>
  </si>
  <si>
    <t>56 River Road, Putnam, Connecticut 06260</t>
  </si>
  <si>
    <t>Solar Single Axis</t>
  </si>
  <si>
    <t>GCE_Maple_SCEF</t>
  </si>
  <si>
    <t>500 NW Corner, North Stonington, Connecticut 06359</t>
  </si>
  <si>
    <t>GCE_DURHAM_SCEF</t>
  </si>
  <si>
    <t>141 Middlefield Rd, Durham, Connecticut 06422</t>
  </si>
  <si>
    <t>GCE_Tuttle_SCEF</t>
  </si>
  <si>
    <t>0 Route 87 West, Columbia, Connecticut 06237</t>
  </si>
  <si>
    <t>EW_Solar_Two</t>
  </si>
  <si>
    <t>VCP Pledgor 4, LLC</t>
  </si>
  <si>
    <t>31 Thrall Road, East Windsor, Connecticut 06016</t>
  </si>
  <si>
    <t>SCEFHomestead</t>
  </si>
  <si>
    <t>Homestead Fuel Cell 1, LLC</t>
  </si>
  <si>
    <t>441 Homestead Avenue, Hartford, Connecticut 06112</t>
  </si>
  <si>
    <t>Fuel Cells</t>
  </si>
  <si>
    <t>24_Middle_Solar</t>
  </si>
  <si>
    <t>Community Power Group LLC</t>
  </si>
  <si>
    <t>24 Middle Road, Ellington, Connecticut 06029</t>
  </si>
  <si>
    <t>Submitted</t>
  </si>
  <si>
    <t>MDS_Solar_One</t>
  </si>
  <si>
    <t>0 Creek Row, East Haddam, Connecticut 06423</t>
  </si>
  <si>
    <t>SCEFGoodwin2021</t>
  </si>
  <si>
    <t>Eastern Connecticut Fuel Cell Properties, LLC</t>
  </si>
  <si>
    <t>1 Riverside Drive, East Hartford, Connecticut 06118</t>
  </si>
  <si>
    <t>524ScrapYard</t>
  </si>
  <si>
    <t>Cobb Road LLC</t>
  </si>
  <si>
    <t>524 New London Rd, Colchester, Connecticut 06415</t>
  </si>
  <si>
    <t>ELL_Solar_One</t>
  </si>
  <si>
    <t>146 Tripp Road, Ellington , Connecticut 06029</t>
  </si>
  <si>
    <t>EarthlightSCEF</t>
  </si>
  <si>
    <t>Schneider Brothers LLC</t>
  </si>
  <si>
    <t>128 West Rd, Ellington, Connecticut 06029</t>
  </si>
  <si>
    <t>CandlewoodSolar</t>
  </si>
  <si>
    <t>Candlewood Solar LLC</t>
  </si>
  <si>
    <t>197 Candlewood Mountain Road, New Milford, Connecticut 06776</t>
  </si>
  <si>
    <t>GCE_Haddam_SCEF</t>
  </si>
  <si>
    <t>0 Turkey Hill Rd, Haddam, Connecticut 06438</t>
  </si>
  <si>
    <t>ReNewColchester</t>
  </si>
  <si>
    <t>ReNew Developers, LLC</t>
  </si>
  <si>
    <t>42 Old Amston Road, Colchester, Connecticut 06415</t>
  </si>
  <si>
    <t>Torrington</t>
  </si>
  <si>
    <t>USS Torrington Solar LLC</t>
  </si>
  <si>
    <t>105 Vista Drive, Torrington, Connecticut 06790</t>
  </si>
  <si>
    <t>DESAS_Enfield02</t>
  </si>
  <si>
    <t>DESA Service LLC</t>
  </si>
  <si>
    <t>38 Mullen Road, Enfield, Connecticut 06082</t>
  </si>
  <si>
    <t>DESAS_Sullivan2</t>
  </si>
  <si>
    <t>200 Sullivan Avenue, South Windsor, Connecticut 06074</t>
  </si>
  <si>
    <t>DESAS_Bidwell02</t>
  </si>
  <si>
    <t>90 Bidwell Road, South Windsor, Connecticut 06074</t>
  </si>
  <si>
    <t>Bound_Line_Road</t>
  </si>
  <si>
    <t>Bound Line Road Solar LLC</t>
  </si>
  <si>
    <t>775 Bound Line Road, Wolcott, Connecticut 06716</t>
  </si>
  <si>
    <t>EWINS2</t>
  </si>
  <si>
    <t>Dynamic Energy Solutions, LLC</t>
  </si>
  <si>
    <t>4 Craftsman Rd, East Windsor, Connecticut 06088</t>
  </si>
  <si>
    <t>NBERRY</t>
  </si>
  <si>
    <t>97 Newberry Rd, East Windsor, Connecticut 06088</t>
  </si>
  <si>
    <t>WL_Solar_One</t>
  </si>
  <si>
    <t>0 Light Lane, Windsor Locks, Connecticut 06096</t>
  </si>
  <si>
    <t>SCEF2-7856</t>
  </si>
  <si>
    <t>SCEF2-7786</t>
  </si>
  <si>
    <t>SCEF2-7707</t>
  </si>
  <si>
    <t>SCEF2-7854</t>
  </si>
  <si>
    <t>SCEF2-7706</t>
  </si>
  <si>
    <t>SCEF2-7705</t>
  </si>
  <si>
    <t>SCEF2-7702</t>
  </si>
  <si>
    <t>SCEF2-7954</t>
  </si>
  <si>
    <t>SCEF2-7867</t>
  </si>
  <si>
    <t>SCEF2-7704</t>
  </si>
  <si>
    <t>SCEF2-7958</t>
  </si>
  <si>
    <t>SCEF2-7860</t>
  </si>
  <si>
    <t>SCEF2-7861</t>
  </si>
  <si>
    <t>SCEF2-7955</t>
  </si>
  <si>
    <t>SCEF2-8007</t>
  </si>
  <si>
    <t>SCEF2-7852</t>
  </si>
  <si>
    <t>SCEF2-7700</t>
  </si>
  <si>
    <t>SCEF2-7959</t>
  </si>
  <si>
    <t>SCEF2-7822</t>
  </si>
  <si>
    <t>SCEF2-7845</t>
  </si>
  <si>
    <t>SCEF2-7851</t>
  </si>
  <si>
    <t>SCEF2-7848</t>
  </si>
  <si>
    <t>SCEF2-7863</t>
  </si>
  <si>
    <t>SCEF2-7911</t>
  </si>
  <si>
    <t>SCEF2-8017</t>
  </si>
  <si>
    <t>SCEF2-8033</t>
  </si>
  <si>
    <t>Subscriber Organization</t>
  </si>
  <si>
    <t>As-Bid Project Size (MW)</t>
  </si>
  <si>
    <t>Customer Class/Tariff (Customer Rate)</t>
  </si>
  <si>
    <t>New Construction, N/A</t>
  </si>
  <si>
    <t>Awarded Project Size (MW)</t>
  </si>
  <si>
    <t>Project ID</t>
  </si>
  <si>
    <t>Status</t>
  </si>
  <si>
    <t>Project Name</t>
  </si>
  <si>
    <t>Site Address</t>
  </si>
  <si>
    <t>Landfill Bid Preference (Y/N as determined by DEEP)</t>
  </si>
  <si>
    <t>Brownfield Bid Preference (Y/N as determined by DEEP)</t>
  </si>
  <si>
    <t>N</t>
  </si>
  <si>
    <t>Y</t>
  </si>
  <si>
    <t>The Connecticut Light and Power Company dba Eversource Energy</t>
  </si>
  <si>
    <t>Page 1 of 1</t>
  </si>
  <si>
    <t>Total MW Selected</t>
  </si>
  <si>
    <t>Total Projected 20-Year Payments to Subscriber Organizations</t>
  </si>
  <si>
    <t>Total Projected 20-Year Payments to Subscribers</t>
  </si>
  <si>
    <t>Attachment 1</t>
  </si>
  <si>
    <t>Technology</t>
  </si>
  <si>
    <t>Expected Annual Production in kWh</t>
  </si>
  <si>
    <t>Year 1 Price/kWh</t>
  </si>
  <si>
    <t>Year 2 Price/kWh</t>
  </si>
  <si>
    <t>Year 3 Price/kWh</t>
  </si>
  <si>
    <t>Year 4 Price/kWh</t>
  </si>
  <si>
    <t>Year 5 Price/kWh</t>
  </si>
  <si>
    <t>Year 6 Price/kWh</t>
  </si>
  <si>
    <t>Year 7 Price/kWh</t>
  </si>
  <si>
    <t>Year 8 Price/kWh</t>
  </si>
  <si>
    <t>Year 9 Price/kWh</t>
  </si>
  <si>
    <t>Year 10 Price/kWh</t>
  </si>
  <si>
    <t>Year 11 Price/kWh</t>
  </si>
  <si>
    <t>Year 12 Price/kWh</t>
  </si>
  <si>
    <t>Year 13 Price/kWh</t>
  </si>
  <si>
    <t>Year 14 Price/kWh</t>
  </si>
  <si>
    <t>Year 15 Price/kWh</t>
  </si>
  <si>
    <t>Year 16 Price/kWh</t>
  </si>
  <si>
    <t>Year 17 Price/kWh</t>
  </si>
  <si>
    <t>Year 18 Price/kWh</t>
  </si>
  <si>
    <t>Year 19 Price/kWh</t>
  </si>
  <si>
    <t>Year 20 Price/kWh</t>
  </si>
  <si>
    <t>Year 1 Projected Payment to Subscriber Organization</t>
  </si>
  <si>
    <t>Year 2 Projected Payment to Subscriber Organization</t>
  </si>
  <si>
    <t>Year 3 Projected Payment to Subscriber Organization</t>
  </si>
  <si>
    <t>Year 4 Projected Payment to Subscriber Organization</t>
  </si>
  <si>
    <t>Year 5 Projected Payment to Subscriber Organization</t>
  </si>
  <si>
    <t>Year 6 Projected Payment to Subscriber Organization</t>
  </si>
  <si>
    <t>Year 7 Projected Payment to Subscriber Organization</t>
  </si>
  <si>
    <t>Year 8 Projected Payment to Subscriber Organization</t>
  </si>
  <si>
    <t>Year 9 Projected Payment to Subscriber Organization</t>
  </si>
  <si>
    <t>Year 10 Projected Payment to Subscriber Organization</t>
  </si>
  <si>
    <t>Year 11 Projected Payment to Subscriber Organization</t>
  </si>
  <si>
    <t>Year 12 Projected Payment to Subscriber Organization</t>
  </si>
  <si>
    <t>Year 13 Projected Payment to Subscriber Organization</t>
  </si>
  <si>
    <t>Year 14 Projected Payment to Subscriber Organization</t>
  </si>
  <si>
    <t>Year 15 Projected Payment to Subscriber Organization</t>
  </si>
  <si>
    <t>Year 16 Projected Payment to Subscriber Organization</t>
  </si>
  <si>
    <t>Year 17 Projected Payment to Subscriber Organization</t>
  </si>
  <si>
    <t>Year 18 Projected Payment to Subscriber Organization</t>
  </si>
  <si>
    <t>Year 19 Projected Payment to Subscriber Organization</t>
  </si>
  <si>
    <t>Year 20 Projected Payment to Subscriber Organization</t>
  </si>
  <si>
    <t>Total 20-Year Projected Payments to Subscriber Organization</t>
  </si>
  <si>
    <t>Projected Annual Payments to Subscribers</t>
  </si>
  <si>
    <t>Total 20-Year Projected Payments to Subscribers</t>
  </si>
  <si>
    <t>SCEF1-6974</t>
  </si>
  <si>
    <t>GCEGREMILLER</t>
  </si>
  <si>
    <t>0 Miller Road, Broad Brook, Connecticut 06106</t>
  </si>
  <si>
    <t>SCEF1-6972</t>
  </si>
  <si>
    <t>GCE_GRE_GOSHEN</t>
  </si>
  <si>
    <t>129 Bartholomew Hill, Goshen, Connecticut 06756</t>
  </si>
  <si>
    <t>SCEF1-7150</t>
  </si>
  <si>
    <t>Vineyard</t>
  </si>
  <si>
    <t>USS Vineyard Solar LLC</t>
  </si>
  <si>
    <t>468 Route 87, Columbia, Connecticut 06237</t>
  </si>
  <si>
    <t>SCEF1-7122</t>
  </si>
  <si>
    <t>ENF_Solar_1</t>
  </si>
  <si>
    <t>110 North Street, Enfield, Connecticut 06082</t>
  </si>
  <si>
    <t>SCEF1-6954</t>
  </si>
  <si>
    <t>24_Middle</t>
  </si>
  <si>
    <t>Community Power Group, LLC</t>
  </si>
  <si>
    <t>SCEF1-7171</t>
  </si>
  <si>
    <t>Somers</t>
  </si>
  <si>
    <t>USS Somers Solar LLC</t>
  </si>
  <si>
    <t>360 Somers Road, Ellington, Connecticut 06029</t>
  </si>
  <si>
    <t>SCEF1-7119</t>
  </si>
  <si>
    <t>EW_Solar_2</t>
  </si>
  <si>
    <t>31 Thrall Road, East Wndsor, Connecticut 06016</t>
  </si>
  <si>
    <t>SCEF1-6973</t>
  </si>
  <si>
    <t>GCEGREBARBERHIL</t>
  </si>
  <si>
    <t>Greenksies Clean Energy LLC</t>
  </si>
  <si>
    <t>28 Miller Road, Broad Brook, Connecticut 06016</t>
  </si>
  <si>
    <t>SCEF1-7117</t>
  </si>
  <si>
    <t>ELL_Solar_1</t>
  </si>
  <si>
    <t>146 Tripp Road, Ellington, Connecticut 06029</t>
  </si>
  <si>
    <t>SCEF1-7115</t>
  </si>
  <si>
    <t>MER_Solar_1</t>
  </si>
  <si>
    <t>250 Gypsy Lane, Meriden, Connecticut 06450</t>
  </si>
  <si>
    <t>SCEF1-7114</t>
  </si>
  <si>
    <t>MCR_Solar_1</t>
  </si>
  <si>
    <t>206 Oakland Street, Manchester, Connecticut 06042</t>
  </si>
  <si>
    <t>SCEF1-7107</t>
  </si>
  <si>
    <t>Bristol_Solar_3</t>
  </si>
  <si>
    <t>1900 Perkins Street, Bristol, Connecticut 06010</t>
  </si>
  <si>
    <t>SCEF1-7229</t>
  </si>
  <si>
    <t>SCEF1-7167</t>
  </si>
  <si>
    <t>DESAS_Enfield01</t>
  </si>
  <si>
    <t>SCEF1-N/A</t>
  </si>
  <si>
    <t>Mattern_Farm</t>
  </si>
  <si>
    <t>Skyview Ventures, LLC</t>
  </si>
  <si>
    <t>373 CT Route 2, Preston, CT 06365</t>
  </si>
  <si>
    <t>SCEF1-6871</t>
  </si>
  <si>
    <t>SCEFGoodwin</t>
  </si>
  <si>
    <t>2 Pent Road, East Hartford, Connecticut 06118</t>
  </si>
  <si>
    <t>SCEF1-7235</t>
  </si>
  <si>
    <t>MOOSUP</t>
  </si>
  <si>
    <t>85 Moosup Pond Rd, Plainfield, Connecticut 06354</t>
  </si>
  <si>
    <t>SCEF1-6869</t>
  </si>
  <si>
    <t>SCEFBurritt</t>
  </si>
  <si>
    <t>Central CT Fuel Cell 1, LLC</t>
  </si>
  <si>
    <t>104 Burritt Street, New Britain, Connecticut 06053</t>
  </si>
  <si>
    <t>SCEF1-7131</t>
  </si>
  <si>
    <t>WaterburyFC</t>
  </si>
  <si>
    <t>BDI Project Company 1, LLC</t>
  </si>
  <si>
    <t>341 Clough Road, Waterbury, Connecticut 06708</t>
  </si>
  <si>
    <t>SCEF1-6874</t>
  </si>
  <si>
    <t>SCEF1GPR</t>
  </si>
  <si>
    <t>SCEF2 Fuel Cell, LLC</t>
  </si>
  <si>
    <t>3 Great Pasture Road, Danbury, Connecticut 06810</t>
  </si>
  <si>
    <t>SCEF1-6912</t>
  </si>
  <si>
    <t>SCEF1-6949</t>
  </si>
  <si>
    <t>Carris_SCEF</t>
  </si>
  <si>
    <t>64Solar, LLC</t>
  </si>
  <si>
    <t>14 Randolph St, Enfield, Connecticut 06082</t>
  </si>
  <si>
    <t>SCEF1-6967</t>
  </si>
  <si>
    <t>Bound Line Road LLC</t>
  </si>
  <si>
    <t>SCEF1-7103</t>
  </si>
  <si>
    <t>MeadowSolar</t>
  </si>
  <si>
    <t>Meadow Properties, LLC</t>
  </si>
  <si>
    <t>9 Meadow Road, Rocky Hill, Connecticut 06067</t>
  </si>
  <si>
    <t>SCEF1-6853</t>
  </si>
  <si>
    <t>Wintechog</t>
  </si>
  <si>
    <t xml:space="preserve">CT Solar Portfolio HoldCo I LLC </t>
  </si>
  <si>
    <t>00 Wintechog Hill at Wrights Road, North Stonington, Connecticut 06359</t>
  </si>
  <si>
    <t>SCEF1-6833</t>
  </si>
  <si>
    <t>Soltage_Enfield</t>
  </si>
  <si>
    <t>Soltage CT Devco LLC</t>
  </si>
  <si>
    <t>10 Mullen Rd, Enfield, Connecticut 06082</t>
  </si>
  <si>
    <t>SCEF1-7009</t>
  </si>
  <si>
    <t>Bloom_Solar</t>
  </si>
  <si>
    <t>Jefferson Solar LLC</t>
  </si>
  <si>
    <t>145 Wintonbury Ave, Bloomfield, Connecticut 06002</t>
  </si>
  <si>
    <t>SCEF1-7197</t>
  </si>
  <si>
    <t>Earthlight Power LLC</t>
  </si>
  <si>
    <t>130 West Rd, Ellington, Connecticut 06029</t>
  </si>
  <si>
    <t>SCEF1-7225</t>
  </si>
  <si>
    <t>Phoenix_SCEF</t>
  </si>
  <si>
    <t>458 Danbury Road, New Milford, Connecticut 06776</t>
  </si>
  <si>
    <t>Evaluated Bid Price (/MWh)</t>
  </si>
  <si>
    <t>Year 1: As-Bid Average Bid Price (/MWh); All other years: Bid Price (/MWh)</t>
  </si>
  <si>
    <t>Most Recent Non-binding, estimated in-svc date</t>
  </si>
  <si>
    <t>Unallocated MWs</t>
  </si>
  <si>
    <t>Reallocated MWs (allocated, but unused MWs)</t>
  </si>
  <si>
    <t>In-Service MWs</t>
  </si>
  <si>
    <t>Total In-Service MWs</t>
  </si>
  <si>
    <t>Rate 30</t>
  </si>
  <si>
    <t>PURA Approval Date</t>
  </si>
  <si>
    <t>SCEF3-8553</t>
  </si>
  <si>
    <t>SCEF3-8532</t>
  </si>
  <si>
    <t>SCEF3-8547</t>
  </si>
  <si>
    <t>SCEF3-8549</t>
  </si>
  <si>
    <t>SCEF3-8538</t>
  </si>
  <si>
    <t>SCEF3-8542</t>
  </si>
  <si>
    <t>SCEF3-8541</t>
  </si>
  <si>
    <t>SCEF3-8540</t>
  </si>
  <si>
    <t>SCEF3-8562</t>
  </si>
  <si>
    <t>SCEF3-8560</t>
  </si>
  <si>
    <t>SCEF3-8551</t>
  </si>
  <si>
    <t>SCEF3-8543</t>
  </si>
  <si>
    <t>SCEF3-8555</t>
  </si>
  <si>
    <t>SCEF3-8556</t>
  </si>
  <si>
    <t>SCEF3-8397</t>
  </si>
  <si>
    <t>SCEF3-8554</t>
  </si>
  <si>
    <t>Declined</t>
  </si>
  <si>
    <t>RaffiaRdSolar</t>
  </si>
  <si>
    <t>524ScrapYard22</t>
  </si>
  <si>
    <t>GCEMansfieldSCF</t>
  </si>
  <si>
    <t>GCEWOODBURYSCEF</t>
  </si>
  <si>
    <t>GCEPORTLANDSCEF</t>
  </si>
  <si>
    <t>GCENHARTFORDSCF</t>
  </si>
  <si>
    <t>GCEDURHAMSCEF</t>
  </si>
  <si>
    <t>HyAx_Bidwell01</t>
  </si>
  <si>
    <t>MoodusSolarOne</t>
  </si>
  <si>
    <t>WindsorSolarOne</t>
  </si>
  <si>
    <t>WoodstkSolarOne</t>
  </si>
  <si>
    <t>WLSolarOne</t>
  </si>
  <si>
    <t>ELLSolarOne</t>
  </si>
  <si>
    <t>LSE Hercules LLC</t>
  </si>
  <si>
    <t>Independence Solar, LLC</t>
  </si>
  <si>
    <t>HyAxiom Inc</t>
  </si>
  <si>
    <t>95 Raffia Rd, Enfield, Connecticut 06082</t>
  </si>
  <si>
    <t>260 Coventry Rd, Mansfield, Connecticut 06250</t>
  </si>
  <si>
    <t>Artillery Road, Woodbury, Connecticut 06798</t>
  </si>
  <si>
    <t>320 Gospel Lane, Portland, Connecticut 06480</t>
  </si>
  <si>
    <t>906 Torringford East Street, New Hartford, Connecticut 06790</t>
  </si>
  <si>
    <t>Creek Row, East Haddam, Connecticut 06423</t>
  </si>
  <si>
    <t>445 River Street, Windsor, Connecticut 06095</t>
  </si>
  <si>
    <t>11 Castle Rock Road, Woodstock, Connecticut 06281</t>
  </si>
  <si>
    <t>Light Lane, Windsor Locks, Connecticut 06096</t>
  </si>
  <si>
    <t>Solar Fixed Tilt</t>
  </si>
  <si>
    <t>Solar Carport/Solar Canopy</t>
  </si>
  <si>
    <t>N/A</t>
  </si>
  <si>
    <t>SCEF4-8720</t>
  </si>
  <si>
    <t>PompeoThompson</t>
  </si>
  <si>
    <t>Encore Redevelopment</t>
  </si>
  <si>
    <t>0 Pompeo rd, North Grosvenordale, Connecticut 06255</t>
  </si>
  <si>
    <t>SCEF4-8728</t>
  </si>
  <si>
    <t>NFranklinSolar1</t>
  </si>
  <si>
    <t>VCP Realty, LLC</t>
  </si>
  <si>
    <t>931 Route 32, Franklin, Connecticut 06254</t>
  </si>
  <si>
    <t>SCEF4-8727</t>
  </si>
  <si>
    <t>GburySolar1</t>
  </si>
  <si>
    <t>17 Wickham Road, Glastonbury, Connecticut 06033</t>
  </si>
  <si>
    <t>SCEF4-8726</t>
  </si>
  <si>
    <t>StaffordSolar1</t>
  </si>
  <si>
    <t>92 Upper Road, Stafford , Connecticut 06076</t>
  </si>
  <si>
    <t>SCEF4-8717</t>
  </si>
  <si>
    <t>WoodstockSolar1</t>
  </si>
  <si>
    <t>SCEF4-8722</t>
  </si>
  <si>
    <t>WindsorSolar1</t>
  </si>
  <si>
    <t>SCEF4-8714</t>
  </si>
  <si>
    <t xml:space="preserve">Davis Hill Development, LLC </t>
  </si>
  <si>
    <t>373 CT Route 2, Preston, Connecticut 06365</t>
  </si>
  <si>
    <t>SCEF4-8725</t>
  </si>
  <si>
    <t>MysticLantern</t>
  </si>
  <si>
    <t>0 Lantern Hill Rd, Mystic, Connecticut 06355</t>
  </si>
  <si>
    <t>SCEF4-8733</t>
  </si>
  <si>
    <t>StningtnJrmyHll</t>
  </si>
  <si>
    <t>0 Jeremy Hill Road, Stonington, Connecticut 06378</t>
  </si>
  <si>
    <t>SCEF4-8736</t>
  </si>
  <si>
    <t>GRS2023</t>
  </si>
  <si>
    <t>391 Durham LLC</t>
  </si>
  <si>
    <t>391 Durham Road, Madison, Connecticut 06443</t>
  </si>
  <si>
    <t>SCEF4-8730</t>
  </si>
  <si>
    <t>DrhmPrueMdfld</t>
  </si>
  <si>
    <t>0 Middlefield Rd, Durham, Connecticut 06422</t>
  </si>
  <si>
    <t>SCEF4-8729</t>
  </si>
  <si>
    <t>MoodusSolar1</t>
  </si>
  <si>
    <t>pid 1817 Creek Row, East Haddam, Connecticut 06469</t>
  </si>
  <si>
    <t>SCEF4-8723</t>
  </si>
  <si>
    <t>PrestonZachem</t>
  </si>
  <si>
    <t>SCEF4-8735</t>
  </si>
  <si>
    <t>WdburyArtillery</t>
  </si>
  <si>
    <t>0 Artillery Road, Woodbury, Connecticut 06798</t>
  </si>
  <si>
    <t>SCEF4-8737</t>
  </si>
  <si>
    <t>EDPRKacerguis</t>
  </si>
  <si>
    <t>SCEF4-8718</t>
  </si>
  <si>
    <t>TowerRidgeSolar</t>
  </si>
  <si>
    <t>LSE Lynx LLC</t>
  </si>
  <si>
    <t>140 Nod Rd, Simsbury, Connecticut 06070</t>
  </si>
  <si>
    <t>SCEF4-8721</t>
  </si>
  <si>
    <t>Vineyard_Solar</t>
  </si>
  <si>
    <t>SCEF4-8731</t>
  </si>
  <si>
    <t>HyAx_Enfield01</t>
  </si>
  <si>
    <t>36 Mullen Road, Enfield, Connecticut 06082</t>
  </si>
  <si>
    <t>SCEF4-8732</t>
  </si>
  <si>
    <t>SCEF4-8738</t>
  </si>
  <si>
    <t>1504TollandStag</t>
  </si>
  <si>
    <t>Scout Solar Devco 1 LLC</t>
  </si>
  <si>
    <t>1504 Tolland Stage Rd, Tolland, Connecticut 06084</t>
  </si>
  <si>
    <t>SCEF4-8739</t>
  </si>
  <si>
    <t>PlainfieldJCB</t>
  </si>
  <si>
    <t>0 Old Plainfield Rd, Plainfield, Connecticut 06374</t>
  </si>
  <si>
    <t>SCEF4-8740</t>
  </si>
  <si>
    <t>220Chesterfld</t>
  </si>
  <si>
    <t>220 Chesterfield Rd, Montville, Connecticut 06370</t>
  </si>
  <si>
    <t>Annual SCEF Summary Data - Published August 10, 2023</t>
  </si>
  <si>
    <t>SCEF5-8745</t>
  </si>
  <si>
    <t>SCEF5-8746</t>
  </si>
  <si>
    <t>SCEF5-8747</t>
  </si>
  <si>
    <t>SCEF5-8748</t>
  </si>
  <si>
    <t>SCEF5-8749</t>
  </si>
  <si>
    <t>SCEF5-8750</t>
  </si>
  <si>
    <t>SCEF5-8751</t>
  </si>
  <si>
    <t>SCEF5-8752</t>
  </si>
  <si>
    <t>SCEF5-8753</t>
  </si>
  <si>
    <t>SCEF5-8754</t>
  </si>
  <si>
    <t>Bilton_Solar</t>
  </si>
  <si>
    <t>Groton_LF</t>
  </si>
  <si>
    <t>Yantic_Solar</t>
  </si>
  <si>
    <t>WashingtonSolar</t>
  </si>
  <si>
    <t>Ivy_Solar_1</t>
  </si>
  <si>
    <t>Ivy_Solar_2</t>
  </si>
  <si>
    <t>Dayton_Solar</t>
  </si>
  <si>
    <t>Clinton_Solar</t>
  </si>
  <si>
    <t>Plainfield_S1</t>
  </si>
  <si>
    <t>Bilton Solar LLC</t>
  </si>
  <si>
    <t>Washington Solar LLC</t>
  </si>
  <si>
    <t>Scantic Solar LLC</t>
  </si>
  <si>
    <t>Dayton Solar LLC</t>
  </si>
  <si>
    <t>468 Route 87, Columbia , Connecticut 06237</t>
  </si>
  <si>
    <t>134 Bilton Road, Somers, Connecticut 06071</t>
  </si>
  <si>
    <t>685 Flanders Road, Groton, Connecticut 06340</t>
  </si>
  <si>
    <t>75 W Fisk Rd, Hampton, Connecticut 06247</t>
  </si>
  <si>
    <t>37 W Fisk Rd, Hampton, Connecticut 06247</t>
  </si>
  <si>
    <t>1219 Voluntown Road, Griswold, Connecticut 06351</t>
  </si>
  <si>
    <t>49 Plainfield Pike, Plainfield, Connecticut 06374</t>
  </si>
  <si>
    <t>83 Plainfield Pike, Plainfield, Connecticut 06374</t>
  </si>
  <si>
    <t>0 Exley Road, Plainfield, Connecticut 06374</t>
  </si>
  <si>
    <t>Docket No. 23-08-04</t>
  </si>
  <si>
    <t>October 21, 2024</t>
  </si>
  <si>
    <t>Terminated</t>
  </si>
  <si>
    <t>Compliance - Order No. 11</t>
  </si>
  <si>
    <t>SCEF6-8775</t>
  </si>
  <si>
    <t>Hebron_Solar_1</t>
  </si>
  <si>
    <t>52 Meeting House Road, Hebron, Connecticut 06248</t>
  </si>
  <si>
    <t>SCEF6-8776</t>
  </si>
  <si>
    <t>Suff_Solar_1</t>
  </si>
  <si>
    <t>Pcl R34027 North Street, Suffield, Connecticut 06078</t>
  </si>
  <si>
    <t>SCEF6-8777</t>
  </si>
  <si>
    <t>Shepaug_Solar</t>
  </si>
  <si>
    <t>Shepaug LLC</t>
  </si>
  <si>
    <t>2225 River Rd, Southbury, Connecticut 06488</t>
  </si>
  <si>
    <t>SCEF6-8778</t>
  </si>
  <si>
    <t>AliceRoadSolar</t>
  </si>
  <si>
    <t>Allco Finance Limited</t>
  </si>
  <si>
    <t>8 Alice Road, Griswold, Connecticut 06351</t>
  </si>
  <si>
    <t>SCEF6-8779</t>
  </si>
  <si>
    <t>Spencer_Hill</t>
  </si>
  <si>
    <t>132 Spencer Hill Road, Winchester, Connecticut 06098</t>
  </si>
  <si>
    <t>SCEF6-8780</t>
  </si>
  <si>
    <t>ChinigoRdSolar</t>
  </si>
  <si>
    <t>53 Chinigo Road, Griswold, Connecticut 06351</t>
  </si>
  <si>
    <t>SCEF6-8781</t>
  </si>
  <si>
    <t>WL_Solar_1</t>
  </si>
  <si>
    <t>BDL Airprt Schoephester Road, Windsor Locks, Connecticut 06096</t>
  </si>
  <si>
    <t>SCEF6-8782</t>
  </si>
  <si>
    <t>King_Solar</t>
  </si>
  <si>
    <t>83 Plainfield Pike Road, Plainfield, Connecticut 06374</t>
  </si>
  <si>
    <t>SCEF6-8783</t>
  </si>
  <si>
    <t>Candlewood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</si>
</sst>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_(&quot;$&quot;* #,##0.0000_);_(&quot;$&quot;* \(#,##0.0000\);_(&quot;$&quot;* &quot;-&quot;??_);_(@_)"/>
    <numFmt numFmtId="167" formatCode="_(&quot;$&quot;* #,##0.00_);_(&quot;$&quot;* \(#,##0.00\);_(&quot;$&quot;* &quot;-&quot;????_);_(@_)"/>
    <numFmt numFmtId="168" formatCode="_(* #,##0.000_);_(* \(#,##0.000\);_(* &quot;-&quot;??_);_(@_)"/>
    <numFmt numFmtId="169" formatCode="&quot;$&quot;#,##0.0000_);\(&quot;$&quot;#,##0.000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2" fillId="0" borderId="1" xfId="0" applyFont="1" applyBorder="1"/>
    <xf numFmtId="164" fontId="0" fillId="0" borderId="1" xfId="1" applyNumberFormat="1" applyFont="1" applyBorder="1"/>
    <xf numFmtId="44" fontId="0" fillId="0" borderId="1" xfId="2" applyFont="1" applyBorder="1"/>
    <xf numFmtId="0" fontId="3" fillId="0" borderId="0" xfId="0" applyFont="1" applyAlignment="1">
      <alignment horizontal="center"/>
    </xf>
    <xf numFmtId="44" fontId="0" fillId="0" borderId="0" xfId="2" applyFont="1" applyFill="1"/>
    <xf numFmtId="0" fontId="0" fillId="0" borderId="0" xfId="0" applyAlignment="1">
      <alignment horizontal="center"/>
    </xf>
    <xf numFmtId="0" fontId="2" fillId="0" borderId="1" xfId="0" applyFont="1" applyBorder="1" applyAlignment="1">
      <alignment wrapText="1"/>
    </xf>
    <xf numFmtId="164" fontId="2" fillId="0" borderId="1" xfId="1" applyNumberFormat="1" applyFont="1" applyFill="1" applyBorder="1" applyAlignment="1">
      <alignment wrapText="1"/>
    </xf>
    <xf numFmtId="44" fontId="2" fillId="0" borderId="1" xfId="2" applyFont="1" applyFill="1" applyBorder="1" applyAlignment="1">
      <alignment wrapText="1"/>
    </xf>
    <xf numFmtId="0" fontId="0" fillId="0" borderId="0" xfId="0" applyAlignment="1">
      <alignment wrapText="1"/>
    </xf>
    <xf numFmtId="0" fontId="2" fillId="0" borderId="1" xfId="0" applyFont="1" applyFill="1" applyBorder="1" applyAlignment="1">
      <alignment wrapText="1"/>
    </xf>
    <xf numFmtId="0" fontId="0" fillId="0" borderId="0" xfId="0" applyFill="1" applyAlignment="1">
      <alignment horizontal="right"/>
    </xf>
    <xf numFmtId="49" fontId="0" fillId="0" borderId="0" xfId="0" applyNumberFormat="1" applyFill="1" applyAlignment="1">
      <alignment horizontal="right"/>
    </xf>
    <xf numFmtId="0" fontId="4" fillId="0" borderId="1" xfId="0" applyFont="1" applyBorder="1"/>
    <xf numFmtId="165" fontId="4" fillId="0" borderId="1" xfId="0" applyNumberFormat="1" applyFont="1" applyBorder="1"/>
    <xf numFmtId="164" fontId="4" fillId="0" borderId="1" xfId="1" applyNumberFormat="1" applyFont="1" applyFill="1" applyBorder="1"/>
    <xf numFmtId="44" fontId="4" fillId="0" borderId="1" xfId="2" applyFont="1" applyBorder="1"/>
    <xf numFmtId="166" fontId="4" fillId="0" borderId="1" xfId="2" applyNumberFormat="1" applyFont="1" applyFill="1" applyBorder="1"/>
    <xf numFmtId="167" fontId="4" fillId="0" borderId="1" xfId="0" applyNumberFormat="1" applyFont="1" applyBorder="1"/>
    <xf numFmtId="44" fontId="4" fillId="0" borderId="1" xfId="2" applyFont="1" applyFill="1" applyBorder="1"/>
    <xf numFmtId="44" fontId="4" fillId="0" borderId="1" xfId="0" applyNumberFormat="1" applyFont="1" applyBorder="1"/>
    <xf numFmtId="14" fontId="4" fillId="0" borderId="1" xfId="0" applyNumberFormat="1" applyFont="1" applyBorder="1"/>
    <xf numFmtId="164" fontId="4" fillId="0" borderId="1" xfId="1" applyNumberFormat="1" applyFont="1" applyBorder="1"/>
    <xf numFmtId="0" fontId="4" fillId="0" borderId="1" xfId="0" applyFont="1" applyFill="1" applyBorder="1"/>
    <xf numFmtId="2" fontId="4" fillId="0" borderId="1" xfId="0" applyNumberFormat="1" applyFont="1" applyBorder="1"/>
    <xf numFmtId="166" fontId="4" fillId="0" borderId="1" xfId="0" applyNumberFormat="1" applyFont="1" applyBorder="1"/>
    <xf numFmtId="43" fontId="0" fillId="0" borderId="1" xfId="1" applyNumberFormat="1" applyFont="1" applyBorder="1"/>
    <xf numFmtId="0" fontId="0" fillId="0" borderId="1" xfId="0" applyBorder="1"/>
    <xf numFmtId="165" fontId="0" fillId="0" borderId="1" xfId="0" applyNumberFormat="1" applyBorder="1"/>
    <xf numFmtId="7" fontId="0" fillId="0" borderId="1" xfId="2" applyNumberFormat="1" applyFont="1" applyBorder="1"/>
    <xf numFmtId="14" fontId="0" fillId="0" borderId="1" xfId="0" applyNumberFormat="1" applyBorder="1"/>
    <xf numFmtId="168" fontId="0" fillId="0" borderId="1" xfId="1" applyNumberFormat="1" applyFont="1" applyBorder="1"/>
    <xf numFmtId="169" fontId="0" fillId="0" borderId="1" xfId="0" applyNumberFormat="1" applyBorder="1"/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121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theme="5" tint="-0.24994659260841701"/>
      </font>
    </dxf>
    <dxf>
      <font>
        <b/>
        <i val="0"/>
        <strike val="0"/>
        <color rgb="FFFF0000"/>
      </font>
    </dxf>
    <dxf>
      <font>
        <b/>
        <i val="0"/>
        <strike val="0"/>
        <color theme="5" tint="-0.24994659260841701"/>
      </font>
    </dxf>
    <dxf>
      <font>
        <b/>
        <i val="0"/>
        <strike val="0"/>
        <color rgb="FFFF0000"/>
      </font>
    </dxf>
    <dxf>
      <font>
        <b/>
        <i val="0"/>
        <strike val="0"/>
        <color theme="5" tint="-0.24994659260841701"/>
      </font>
    </dxf>
    <dxf>
      <font>
        <b/>
        <i val="0"/>
        <strike val="0"/>
        <color rgb="FFFF0000"/>
      </font>
    </dxf>
    <dxf>
      <font>
        <b/>
        <i val="0"/>
        <strike val="0"/>
        <color theme="5" tint="-0.24994659260841701"/>
      </font>
    </dxf>
    <dxf>
      <font>
        <b/>
        <i val="0"/>
        <strike val="0"/>
        <color rgb="FFFF0000"/>
      </font>
    </dxf>
    <dxf>
      <font>
        <b/>
        <i val="0"/>
        <strike val="0"/>
        <color theme="5" tint="-0.24994659260841701"/>
      </font>
    </dxf>
    <dxf>
      <font>
        <b/>
        <i val="0"/>
        <strike val="0"/>
        <color rgb="FFFF0000"/>
      </font>
    </dxf>
    <dxf>
      <font>
        <b/>
        <i val="0"/>
        <strike val="0"/>
        <color theme="5" tint="-0.24994659260841701"/>
      </font>
    </dxf>
    <dxf>
      <font>
        <b/>
        <i val="0"/>
        <strike val="0"/>
        <color rgb="FFFF0000"/>
      </font>
    </dxf>
    <dxf>
      <font>
        <b/>
        <i val="0"/>
        <strike val="0"/>
        <color theme="5" tint="-0.24994659260841701"/>
      </font>
    </dxf>
    <dxf>
      <font>
        <b/>
        <i val="0"/>
        <strike val="0"/>
        <color rgb="FFFF0000"/>
      </font>
    </dxf>
    <dxf>
      <font>
        <b/>
        <i val="0"/>
        <strike val="0"/>
        <color theme="5" tint="-0.24994659260841701"/>
      </font>
    </dxf>
    <dxf>
      <font>
        <b/>
        <i val="0"/>
        <strike val="0"/>
        <color rgb="FFFF0000"/>
      </font>
    </dxf>
    <dxf>
      <font>
        <b/>
        <i val="0"/>
        <strike val="0"/>
        <color theme="5" tint="-0.24994659260841701"/>
      </font>
    </dxf>
    <dxf>
      <font>
        <b/>
        <i val="0"/>
        <strike val="0"/>
        <color rgb="FFFF0000"/>
      </font>
    </dxf>
    <dxf>
      <font>
        <b/>
        <i val="0"/>
        <strike val="0"/>
        <color theme="5" tint="-0.24994659260841701"/>
      </font>
    </dxf>
    <dxf>
      <font>
        <b/>
        <i val="0"/>
        <strike val="0"/>
        <color rgb="FFFF0000"/>
      </font>
    </dxf>
    <dxf>
      <font>
        <b/>
        <i val="0"/>
        <strike val="0"/>
        <color theme="5" tint="-0.24994659260841701"/>
      </font>
    </dxf>
    <dxf>
      <font>
        <b/>
        <i val="0"/>
        <strike val="0"/>
        <color rgb="FFFF0000"/>
      </font>
    </dxf>
    <dxf>
      <font>
        <b/>
        <i val="0"/>
        <strike val="0"/>
        <color theme="5" tint="-0.24994659260841701"/>
      </font>
    </dxf>
    <dxf>
      <font>
        <b/>
        <i val="0"/>
        <strike val="0"/>
        <color rgb="FFFF0000"/>
      </font>
    </dxf>
    <dxf>
      <font>
        <b/>
        <i val="0"/>
        <strike val="0"/>
        <color theme="5" tint="-0.24994659260841701"/>
      </font>
    </dxf>
    <dxf>
      <font>
        <b/>
        <i val="0"/>
        <strike val="0"/>
        <color rgb="FFFF0000"/>
      </font>
    </dxf>
    <dxf>
      <font>
        <b/>
        <i val="0"/>
        <strike val="0"/>
        <color theme="5" tint="-0.24994659260841701"/>
      </font>
    </dxf>
    <dxf>
      <font>
        <b/>
        <i val="0"/>
        <strike val="0"/>
        <color rgb="FFFF0000"/>
      </font>
    </dxf>
    <dxf>
      <font>
        <b/>
        <i val="0"/>
        <strike val="0"/>
        <color theme="5" tint="-0.24994659260841701"/>
      </font>
    </dxf>
    <dxf>
      <font>
        <b/>
        <i val="0"/>
        <strike val="0"/>
        <color rgb="FFFF0000"/>
      </font>
    </dxf>
    <dxf>
      <font>
        <b/>
        <i val="0"/>
        <strike val="0"/>
        <color theme="5" tint="-0.24994659260841701"/>
      </font>
    </dxf>
    <dxf>
      <font>
        <b/>
        <i val="0"/>
        <strike val="0"/>
        <color rgb="FFFF0000"/>
      </font>
    </dxf>
    <dxf>
      <font>
        <b/>
        <i val="0"/>
        <strike val="0"/>
        <color theme="5" tint="-0.24994659260841701"/>
      </font>
    </dxf>
    <dxf>
      <font>
        <b/>
        <i val="0"/>
        <strike val="0"/>
        <color rgb="FFFF0000"/>
      </font>
    </dxf>
    <dxf>
      <font>
        <b/>
        <i val="0"/>
        <strike val="0"/>
        <color theme="5" tint="-0.24994659260841701"/>
      </font>
    </dxf>
    <dxf>
      <font>
        <b/>
        <i val="0"/>
        <strike val="0"/>
        <color rgb="FFFF0000"/>
      </font>
    </dxf>
    <dxf>
      <font>
        <b/>
        <i val="0"/>
        <strike val="0"/>
        <color theme="5" tint="-0.24994659260841701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theme="5" tint="-0.24994659260841701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theme="5" tint="-0.24994659260841701"/>
      </font>
    </dxf>
    <dxf>
      <font>
        <b val="0"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theme="5" tint="-0.24994659260841701"/>
      </font>
    </dxf>
    <dxf>
      <font>
        <b/>
        <i val="0"/>
        <strike val="0"/>
        <color theme="5" tint="-0.24994659260841701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theme="5" tint="-0.24994659260841701"/>
      </font>
    </dxf>
    <dxf>
      <font>
        <b/>
        <i val="0"/>
        <strike val="0"/>
        <color rgb="FFFF0000"/>
      </font>
    </dxf>
    <dxf>
      <font>
        <b/>
        <i val="0"/>
        <strike val="0"/>
        <color theme="5" tint="-0.24994659260841701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strike val="0"/>
        <color theme="5" tint="-0.24994659260841701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ont>
        <b/>
        <i val="0"/>
        <strike val="0"/>
        <color theme="5" tint="-0.24994659260841701"/>
      </font>
    </dxf>
    <dxf>
      <font>
        <b/>
        <i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ont>
        <b/>
        <i val="0"/>
        <strike val="0"/>
        <color theme="7"/>
      </font>
    </dxf>
    <dxf>
      <font>
        <b/>
        <i val="0"/>
        <strike val="0"/>
        <color rgb="FFFF0000"/>
      </font>
    </dxf>
    <dxf>
      <font>
        <b/>
        <i val="0"/>
        <strike val="0"/>
        <color theme="5" tint="-0.24994659260841701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D0EEC-EFA2-44BA-A77B-DA040E79C6FD}">
  <sheetPr>
    <pageSetUpPr fitToPage="1"/>
  </sheetPr>
  <dimension ref="A1:BJ127"/>
  <sheetViews>
    <sheetView tabSelected="1" topLeftCell="A9" zoomScaleNormal="100" workbookViewId="0">
      <pane xSplit="1" ySplit="7" topLeftCell="B16" activePane="bottomRight" state="frozen"/>
      <selection activeCell="A9" sqref="A9"/>
      <selection pane="topRight" activeCell="B9" sqref="B9"/>
      <selection pane="bottomLeft" activeCell="A16" sqref="A16"/>
      <selection pane="bottomRight" activeCell="A16" sqref="A16"/>
    </sheetView>
  </sheetViews>
  <sheetFormatPr defaultRowHeight="15" x14ac:dyDescent="0.25"/>
  <cols>
    <col min="1" max="1" width="12" bestFit="1" customWidth="1"/>
    <col min="2" max="2" width="12" customWidth="1"/>
    <col min="3" max="3" width="18.5703125" bestFit="1" customWidth="1"/>
    <col min="4" max="4" width="38" bestFit="1" customWidth="1"/>
    <col min="5" max="5" width="61.42578125" bestFit="1" customWidth="1"/>
    <col min="6" max="6" width="16.28515625" bestFit="1" customWidth="1"/>
    <col min="7" max="7" width="12.7109375" bestFit="1" customWidth="1"/>
    <col min="8" max="8" width="11.7109375" customWidth="1"/>
    <col min="9" max="9" width="14.28515625" style="1" bestFit="1" customWidth="1"/>
    <col min="10" max="10" width="14.28515625" style="1" customWidth="1"/>
    <col min="11" max="12" width="12.85546875" bestFit="1" customWidth="1"/>
    <col min="13" max="13" width="12.85546875" customWidth="1"/>
    <col min="14" max="14" width="10.28515625" bestFit="1" customWidth="1"/>
    <col min="15" max="15" width="10.85546875" bestFit="1" customWidth="1"/>
    <col min="16" max="16" width="13.7109375" bestFit="1" customWidth="1"/>
    <col min="17" max="17" width="12.140625" bestFit="1" customWidth="1"/>
    <col min="18" max="34" width="10.85546875" bestFit="1" customWidth="1"/>
    <col min="35" max="35" width="18" bestFit="1" customWidth="1"/>
    <col min="36" max="54" width="14.5703125" bestFit="1" customWidth="1"/>
    <col min="55" max="55" width="15.42578125" style="8" bestFit="1" customWidth="1"/>
    <col min="56" max="56" width="13.7109375" bestFit="1" customWidth="1"/>
    <col min="57" max="57" width="15.42578125" bestFit="1" customWidth="1"/>
    <col min="58" max="58" width="14.7109375" customWidth="1"/>
    <col min="59" max="59" width="12.7109375" customWidth="1"/>
    <col min="60" max="60" width="21.28515625" bestFit="1" customWidth="1"/>
    <col min="62" max="62" width="10.140625" customWidth="1"/>
  </cols>
  <sheetData>
    <row r="1" spans="1:62" x14ac:dyDescent="0.25">
      <c r="BE1" s="2"/>
      <c r="BF1" s="2"/>
      <c r="BH1" s="15"/>
      <c r="BJ1" s="2" t="s">
        <v>113</v>
      </c>
    </row>
    <row r="2" spans="1:62" x14ac:dyDescent="0.25">
      <c r="BE2" s="2"/>
      <c r="BF2" s="2"/>
      <c r="BH2" s="15"/>
      <c r="BJ2" s="2" t="s">
        <v>408</v>
      </c>
    </row>
    <row r="3" spans="1:62" x14ac:dyDescent="0.25">
      <c r="BE3" s="2"/>
      <c r="BF3" s="2"/>
      <c r="BH3" s="15"/>
      <c r="BJ3" s="2" t="s">
        <v>411</v>
      </c>
    </row>
    <row r="4" spans="1:62" x14ac:dyDescent="0.25">
      <c r="BE4" s="2"/>
      <c r="BF4" s="2"/>
      <c r="BH4" s="15"/>
      <c r="BJ4" s="2" t="s">
        <v>118</v>
      </c>
    </row>
    <row r="5" spans="1:62" x14ac:dyDescent="0.25">
      <c r="BE5" s="3"/>
      <c r="BF5" s="3"/>
      <c r="BH5" s="16"/>
      <c r="BJ5" s="16" t="s">
        <v>409</v>
      </c>
    </row>
    <row r="6" spans="1:62" x14ac:dyDescent="0.25">
      <c r="BE6" s="2"/>
      <c r="BF6" s="2"/>
      <c r="BH6" s="15"/>
      <c r="BJ6" s="2" t="s">
        <v>114</v>
      </c>
    </row>
    <row r="7" spans="1:62" ht="21" x14ac:dyDescent="0.35">
      <c r="A7" s="37" t="s">
        <v>375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7"/>
    </row>
    <row r="8" spans="1:62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</row>
    <row r="9" spans="1:62" x14ac:dyDescent="0.25">
      <c r="E9" s="4" t="s">
        <v>115</v>
      </c>
      <c r="F9" s="30">
        <f>SUM(H16:H127)</f>
        <v>128.92099999999999</v>
      </c>
    </row>
    <row r="10" spans="1:62" x14ac:dyDescent="0.25">
      <c r="E10" s="4" t="s">
        <v>263</v>
      </c>
      <c r="F10" s="30">
        <f>SUM(BI16:BI127)</f>
        <v>15.984</v>
      </c>
    </row>
    <row r="11" spans="1:62" x14ac:dyDescent="0.25">
      <c r="E11" s="4" t="s">
        <v>260</v>
      </c>
      <c r="F11" s="35">
        <f>(140-F9)+SUM(BJ16:BJ127)</f>
        <v>37.069000000000003</v>
      </c>
    </row>
    <row r="12" spans="1:62" x14ac:dyDescent="0.25">
      <c r="E12" s="4" t="s">
        <v>116</v>
      </c>
      <c r="F12" s="6">
        <f>SUMIF(B16:B127,"Selected",BC16:BC127)</f>
        <v>407116881.98288</v>
      </c>
    </row>
    <row r="13" spans="1:62" x14ac:dyDescent="0.25">
      <c r="E13" s="4" t="s">
        <v>117</v>
      </c>
      <c r="F13" s="6">
        <f>SUMIF(B16:B127,"Selected",BE16:BE127)</f>
        <v>95134951.760000005</v>
      </c>
    </row>
    <row r="15" spans="1:62" s="13" customFormat="1" ht="90" x14ac:dyDescent="0.25">
      <c r="A15" s="10" t="s">
        <v>105</v>
      </c>
      <c r="B15" s="10" t="s">
        <v>106</v>
      </c>
      <c r="C15" s="10" t="s">
        <v>107</v>
      </c>
      <c r="D15" s="10" t="s">
        <v>100</v>
      </c>
      <c r="E15" s="10" t="s">
        <v>108</v>
      </c>
      <c r="F15" s="10" t="s">
        <v>119</v>
      </c>
      <c r="G15" s="10" t="s">
        <v>101</v>
      </c>
      <c r="H15" s="10" t="s">
        <v>104</v>
      </c>
      <c r="I15" s="11" t="s">
        <v>120</v>
      </c>
      <c r="J15" s="12" t="s">
        <v>258</v>
      </c>
      <c r="K15" s="10" t="s">
        <v>109</v>
      </c>
      <c r="L15" s="10" t="s">
        <v>110</v>
      </c>
      <c r="M15" s="10" t="s">
        <v>309</v>
      </c>
      <c r="N15" s="12" t="s">
        <v>257</v>
      </c>
      <c r="O15" s="12" t="s">
        <v>121</v>
      </c>
      <c r="P15" s="12" t="s">
        <v>122</v>
      </c>
      <c r="Q15" s="12" t="s">
        <v>123</v>
      </c>
      <c r="R15" s="12" t="s">
        <v>124</v>
      </c>
      <c r="S15" s="12" t="s">
        <v>125</v>
      </c>
      <c r="T15" s="12" t="s">
        <v>126</v>
      </c>
      <c r="U15" s="12" t="s">
        <v>127</v>
      </c>
      <c r="V15" s="12" t="s">
        <v>128</v>
      </c>
      <c r="W15" s="12" t="s">
        <v>129</v>
      </c>
      <c r="X15" s="12" t="s">
        <v>130</v>
      </c>
      <c r="Y15" s="12" t="s">
        <v>131</v>
      </c>
      <c r="Z15" s="12" t="s">
        <v>132</v>
      </c>
      <c r="AA15" s="12" t="s">
        <v>133</v>
      </c>
      <c r="AB15" s="12" t="s">
        <v>134</v>
      </c>
      <c r="AC15" s="12" t="s">
        <v>135</v>
      </c>
      <c r="AD15" s="12" t="s">
        <v>136</v>
      </c>
      <c r="AE15" s="12" t="s">
        <v>137</v>
      </c>
      <c r="AF15" s="12" t="s">
        <v>138</v>
      </c>
      <c r="AG15" s="12" t="s">
        <v>139</v>
      </c>
      <c r="AH15" s="12" t="s">
        <v>140</v>
      </c>
      <c r="AI15" s="12" t="s">
        <v>141</v>
      </c>
      <c r="AJ15" s="12" t="s">
        <v>142</v>
      </c>
      <c r="AK15" s="12" t="s">
        <v>143</v>
      </c>
      <c r="AL15" s="12" t="s">
        <v>144</v>
      </c>
      <c r="AM15" s="12" t="s">
        <v>145</v>
      </c>
      <c r="AN15" s="12" t="s">
        <v>146</v>
      </c>
      <c r="AO15" s="12" t="s">
        <v>147</v>
      </c>
      <c r="AP15" s="12" t="s">
        <v>148</v>
      </c>
      <c r="AQ15" s="12" t="s">
        <v>149</v>
      </c>
      <c r="AR15" s="12" t="s">
        <v>150</v>
      </c>
      <c r="AS15" s="12" t="s">
        <v>151</v>
      </c>
      <c r="AT15" s="12" t="s">
        <v>152</v>
      </c>
      <c r="AU15" s="12" t="s">
        <v>153</v>
      </c>
      <c r="AV15" s="12" t="s">
        <v>154</v>
      </c>
      <c r="AW15" s="12" t="s">
        <v>155</v>
      </c>
      <c r="AX15" s="12" t="s">
        <v>156</v>
      </c>
      <c r="AY15" s="12" t="s">
        <v>157</v>
      </c>
      <c r="AZ15" s="12" t="s">
        <v>158</v>
      </c>
      <c r="BA15" s="12" t="s">
        <v>159</v>
      </c>
      <c r="BB15" s="12" t="s">
        <v>160</v>
      </c>
      <c r="BC15" s="12" t="s">
        <v>161</v>
      </c>
      <c r="BD15" s="12" t="s">
        <v>162</v>
      </c>
      <c r="BE15" s="12" t="s">
        <v>163</v>
      </c>
      <c r="BF15" s="12" t="s">
        <v>265</v>
      </c>
      <c r="BG15" s="14" t="s">
        <v>259</v>
      </c>
      <c r="BH15" s="14" t="s">
        <v>102</v>
      </c>
      <c r="BI15" s="14" t="s">
        <v>262</v>
      </c>
      <c r="BJ15" s="14" t="s">
        <v>261</v>
      </c>
    </row>
    <row r="16" spans="1:62" x14ac:dyDescent="0.25">
      <c r="A16" s="17" t="s">
        <v>164</v>
      </c>
      <c r="B16" s="17" t="s">
        <v>0</v>
      </c>
      <c r="C16" s="17" t="s">
        <v>165</v>
      </c>
      <c r="D16" s="17" t="s">
        <v>10</v>
      </c>
      <c r="E16" s="17" t="s">
        <v>166</v>
      </c>
      <c r="F16" s="17" t="s">
        <v>4</v>
      </c>
      <c r="G16" s="18">
        <v>4</v>
      </c>
      <c r="H16" s="18">
        <f>G16</f>
        <v>4</v>
      </c>
      <c r="I16" s="19">
        <v>6371000</v>
      </c>
      <c r="J16" s="20">
        <v>80.5</v>
      </c>
      <c r="K16" s="17" t="s">
        <v>111</v>
      </c>
      <c r="L16" s="17" t="s">
        <v>111</v>
      </c>
      <c r="M16" s="17" t="s">
        <v>310</v>
      </c>
      <c r="N16" s="20">
        <f>J16</f>
        <v>80.5</v>
      </c>
      <c r="O16" s="21">
        <v>0.16</v>
      </c>
      <c r="P16" s="21">
        <v>0.16</v>
      </c>
      <c r="Q16" s="21">
        <v>0.16</v>
      </c>
      <c r="R16" s="21">
        <v>0.16</v>
      </c>
      <c r="S16" s="21">
        <v>0.16</v>
      </c>
      <c r="T16" s="21">
        <v>0.16</v>
      </c>
      <c r="U16" s="21">
        <v>0.13</v>
      </c>
      <c r="V16" s="21">
        <v>0.04</v>
      </c>
      <c r="W16" s="21">
        <v>0.04</v>
      </c>
      <c r="X16" s="21">
        <v>0.04</v>
      </c>
      <c r="Y16" s="21">
        <v>0.04</v>
      </c>
      <c r="Z16" s="21">
        <v>0.04</v>
      </c>
      <c r="AA16" s="21">
        <v>0.04</v>
      </c>
      <c r="AB16" s="21">
        <v>0.04</v>
      </c>
      <c r="AC16" s="21">
        <v>0.04</v>
      </c>
      <c r="AD16" s="21">
        <v>0.04</v>
      </c>
      <c r="AE16" s="21">
        <v>0.04</v>
      </c>
      <c r="AF16" s="21">
        <v>0.04</v>
      </c>
      <c r="AG16" s="21">
        <v>0.04</v>
      </c>
      <c r="AH16" s="21">
        <v>0.04</v>
      </c>
      <c r="AI16" s="22">
        <f t="shared" ref="AI16:AX31" si="0">$I16*O16</f>
        <v>1019360</v>
      </c>
      <c r="AJ16" s="22">
        <f t="shared" si="0"/>
        <v>1019360</v>
      </c>
      <c r="AK16" s="22">
        <f t="shared" si="0"/>
        <v>1019360</v>
      </c>
      <c r="AL16" s="22">
        <f t="shared" si="0"/>
        <v>1019360</v>
      </c>
      <c r="AM16" s="22">
        <f t="shared" si="0"/>
        <v>1019360</v>
      </c>
      <c r="AN16" s="22">
        <f t="shared" si="0"/>
        <v>1019360</v>
      </c>
      <c r="AO16" s="22">
        <f t="shared" si="0"/>
        <v>828230</v>
      </c>
      <c r="AP16" s="22">
        <f t="shared" si="0"/>
        <v>254840</v>
      </c>
      <c r="AQ16" s="22">
        <f t="shared" si="0"/>
        <v>254840</v>
      </c>
      <c r="AR16" s="22">
        <f t="shared" si="0"/>
        <v>254840</v>
      </c>
      <c r="AS16" s="22">
        <f t="shared" si="0"/>
        <v>254840</v>
      </c>
      <c r="AT16" s="22">
        <f t="shared" si="0"/>
        <v>254840</v>
      </c>
      <c r="AU16" s="22">
        <f t="shared" si="0"/>
        <v>254840</v>
      </c>
      <c r="AV16" s="22">
        <f t="shared" si="0"/>
        <v>254840</v>
      </c>
      <c r="AW16" s="22">
        <f t="shared" si="0"/>
        <v>254840</v>
      </c>
      <c r="AX16" s="22">
        <f t="shared" si="0"/>
        <v>254840</v>
      </c>
      <c r="AY16" s="22">
        <f t="shared" ref="AY16:BB44" si="1">$I16*AE16</f>
        <v>254840</v>
      </c>
      <c r="AZ16" s="22">
        <f t="shared" si="1"/>
        <v>254840</v>
      </c>
      <c r="BA16" s="22">
        <f t="shared" si="1"/>
        <v>254840</v>
      </c>
      <c r="BB16" s="22">
        <f t="shared" si="1"/>
        <v>254840</v>
      </c>
      <c r="BC16" s="23">
        <f t="shared" ref="BC16:BC44" si="2">SUM(AI16:BB16)</f>
        <v>10257310</v>
      </c>
      <c r="BD16" s="22">
        <f t="shared" ref="BD16:BD47" si="3">I16*0.025</f>
        <v>159275</v>
      </c>
      <c r="BE16" s="24">
        <f t="shared" ref="BE16:BE70" si="4">BD16*20</f>
        <v>3185500</v>
      </c>
      <c r="BF16" s="25">
        <v>44218</v>
      </c>
      <c r="BG16" s="25">
        <v>45313</v>
      </c>
      <c r="BH16" s="17" t="s">
        <v>103</v>
      </c>
      <c r="BI16" s="17">
        <v>0</v>
      </c>
      <c r="BJ16" s="17">
        <v>0</v>
      </c>
    </row>
    <row r="17" spans="1:62" x14ac:dyDescent="0.25">
      <c r="A17" s="17" t="s">
        <v>167</v>
      </c>
      <c r="B17" s="17" t="s">
        <v>410</v>
      </c>
      <c r="C17" s="17" t="s">
        <v>168</v>
      </c>
      <c r="D17" s="17" t="s">
        <v>10</v>
      </c>
      <c r="E17" s="17" t="s">
        <v>169</v>
      </c>
      <c r="F17" s="17" t="s">
        <v>4</v>
      </c>
      <c r="G17" s="18">
        <v>4</v>
      </c>
      <c r="H17" s="18">
        <f>G17</f>
        <v>4</v>
      </c>
      <c r="I17" s="19">
        <v>6483000</v>
      </c>
      <c r="J17" s="20">
        <v>87</v>
      </c>
      <c r="K17" s="17" t="s">
        <v>111</v>
      </c>
      <c r="L17" s="17" t="s">
        <v>111</v>
      </c>
      <c r="M17" s="17" t="s">
        <v>310</v>
      </c>
      <c r="N17" s="20">
        <f t="shared" ref="N17:N22" si="5">J17</f>
        <v>87</v>
      </c>
      <c r="O17" s="21">
        <v>0.16</v>
      </c>
      <c r="P17" s="21">
        <v>0.16</v>
      </c>
      <c r="Q17" s="21">
        <v>0.16</v>
      </c>
      <c r="R17" s="21">
        <v>0.16</v>
      </c>
      <c r="S17" s="21">
        <v>0.16</v>
      </c>
      <c r="T17" s="21">
        <v>0.16</v>
      </c>
      <c r="U17" s="21">
        <v>0.16</v>
      </c>
      <c r="V17" s="21">
        <v>0.14000000000000001</v>
      </c>
      <c r="W17" s="21">
        <v>0.04</v>
      </c>
      <c r="X17" s="21">
        <v>0.04</v>
      </c>
      <c r="Y17" s="21">
        <v>0.04</v>
      </c>
      <c r="Z17" s="21">
        <v>0.04</v>
      </c>
      <c r="AA17" s="21">
        <v>0.04</v>
      </c>
      <c r="AB17" s="21">
        <v>0.04</v>
      </c>
      <c r="AC17" s="21">
        <v>0.04</v>
      </c>
      <c r="AD17" s="21">
        <v>0.04</v>
      </c>
      <c r="AE17" s="21">
        <v>0.04</v>
      </c>
      <c r="AF17" s="21">
        <v>0.04</v>
      </c>
      <c r="AG17" s="21">
        <v>0.04</v>
      </c>
      <c r="AH17" s="21">
        <v>0.04</v>
      </c>
      <c r="AI17" s="22">
        <f t="shared" si="0"/>
        <v>1037280</v>
      </c>
      <c r="AJ17" s="22">
        <f t="shared" si="0"/>
        <v>1037280</v>
      </c>
      <c r="AK17" s="22">
        <f t="shared" si="0"/>
        <v>1037280</v>
      </c>
      <c r="AL17" s="22">
        <f t="shared" si="0"/>
        <v>1037280</v>
      </c>
      <c r="AM17" s="22">
        <f t="shared" si="0"/>
        <v>1037280</v>
      </c>
      <c r="AN17" s="22">
        <f t="shared" si="0"/>
        <v>1037280</v>
      </c>
      <c r="AO17" s="22">
        <f t="shared" si="0"/>
        <v>1037280</v>
      </c>
      <c r="AP17" s="22">
        <f t="shared" si="0"/>
        <v>907620.00000000012</v>
      </c>
      <c r="AQ17" s="22">
        <f t="shared" si="0"/>
        <v>259320</v>
      </c>
      <c r="AR17" s="22">
        <f t="shared" si="0"/>
        <v>259320</v>
      </c>
      <c r="AS17" s="22">
        <f t="shared" si="0"/>
        <v>259320</v>
      </c>
      <c r="AT17" s="22">
        <f t="shared" si="0"/>
        <v>259320</v>
      </c>
      <c r="AU17" s="22">
        <f t="shared" si="0"/>
        <v>259320</v>
      </c>
      <c r="AV17" s="22">
        <f t="shared" si="0"/>
        <v>259320</v>
      </c>
      <c r="AW17" s="22">
        <f t="shared" si="0"/>
        <v>259320</v>
      </c>
      <c r="AX17" s="22">
        <f t="shared" si="0"/>
        <v>259320</v>
      </c>
      <c r="AY17" s="22">
        <f t="shared" si="1"/>
        <v>259320</v>
      </c>
      <c r="AZ17" s="22">
        <f t="shared" si="1"/>
        <v>259320</v>
      </c>
      <c r="BA17" s="22">
        <f t="shared" si="1"/>
        <v>259320</v>
      </c>
      <c r="BB17" s="22">
        <f t="shared" si="1"/>
        <v>259320</v>
      </c>
      <c r="BC17" s="23">
        <f t="shared" si="2"/>
        <v>11280420</v>
      </c>
      <c r="BD17" s="22">
        <f t="shared" si="3"/>
        <v>162075</v>
      </c>
      <c r="BE17" s="24">
        <f t="shared" si="4"/>
        <v>3241500</v>
      </c>
      <c r="BF17" s="25">
        <v>44218</v>
      </c>
      <c r="BG17" s="25">
        <v>45313</v>
      </c>
      <c r="BH17" s="17" t="s">
        <v>103</v>
      </c>
      <c r="BI17" s="17">
        <v>0</v>
      </c>
      <c r="BJ17" s="28">
        <v>4</v>
      </c>
    </row>
    <row r="18" spans="1:62" x14ac:dyDescent="0.25">
      <c r="A18" s="17" t="s">
        <v>170</v>
      </c>
      <c r="B18" s="17" t="s">
        <v>410</v>
      </c>
      <c r="C18" s="17" t="s">
        <v>171</v>
      </c>
      <c r="D18" s="17" t="s">
        <v>172</v>
      </c>
      <c r="E18" s="17" t="s">
        <v>173</v>
      </c>
      <c r="F18" s="17" t="s">
        <v>15</v>
      </c>
      <c r="G18" s="18">
        <v>3</v>
      </c>
      <c r="H18" s="18">
        <f>G18</f>
        <v>3</v>
      </c>
      <c r="I18" s="19">
        <v>6644975</v>
      </c>
      <c r="J18" s="20">
        <v>92</v>
      </c>
      <c r="K18" s="17" t="s">
        <v>111</v>
      </c>
      <c r="L18" s="17" t="s">
        <v>111</v>
      </c>
      <c r="M18" s="17" t="s">
        <v>310</v>
      </c>
      <c r="N18" s="20">
        <f t="shared" si="5"/>
        <v>92</v>
      </c>
      <c r="O18" s="21">
        <v>9.1999999999999998E-2</v>
      </c>
      <c r="P18" s="21">
        <v>9.1999999999999998E-2</v>
      </c>
      <c r="Q18" s="21">
        <v>9.1999999999999998E-2</v>
      </c>
      <c r="R18" s="21">
        <v>9.1999999999999998E-2</v>
      </c>
      <c r="S18" s="21">
        <v>9.1999999999999998E-2</v>
      </c>
      <c r="T18" s="21">
        <v>9.1999999999999998E-2</v>
      </c>
      <c r="U18" s="21">
        <v>9.1999999999999998E-2</v>
      </c>
      <c r="V18" s="21">
        <v>9.1999999999999998E-2</v>
      </c>
      <c r="W18" s="21">
        <v>9.1999999999999998E-2</v>
      </c>
      <c r="X18" s="21">
        <v>9.1999999999999998E-2</v>
      </c>
      <c r="Y18" s="21">
        <v>9.1999999999999998E-2</v>
      </c>
      <c r="Z18" s="21">
        <v>9.1999999999999998E-2</v>
      </c>
      <c r="AA18" s="21">
        <v>9.1999999999999998E-2</v>
      </c>
      <c r="AB18" s="21">
        <v>9.1999999999999998E-2</v>
      </c>
      <c r="AC18" s="21">
        <v>9.1999999999999998E-2</v>
      </c>
      <c r="AD18" s="21">
        <v>9.1999999999999998E-2</v>
      </c>
      <c r="AE18" s="21">
        <v>9.1999999999999998E-2</v>
      </c>
      <c r="AF18" s="21">
        <v>9.1999999999999998E-2</v>
      </c>
      <c r="AG18" s="21">
        <v>9.1999999999999998E-2</v>
      </c>
      <c r="AH18" s="21">
        <v>9.1999999999999998E-2</v>
      </c>
      <c r="AI18" s="22">
        <f t="shared" si="0"/>
        <v>611337.69999999995</v>
      </c>
      <c r="AJ18" s="22">
        <f t="shared" si="0"/>
        <v>611337.69999999995</v>
      </c>
      <c r="AK18" s="22">
        <f t="shared" si="0"/>
        <v>611337.69999999995</v>
      </c>
      <c r="AL18" s="22">
        <f t="shared" si="0"/>
        <v>611337.69999999995</v>
      </c>
      <c r="AM18" s="22">
        <f t="shared" si="0"/>
        <v>611337.69999999995</v>
      </c>
      <c r="AN18" s="22">
        <f t="shared" si="0"/>
        <v>611337.69999999995</v>
      </c>
      <c r="AO18" s="22">
        <f t="shared" si="0"/>
        <v>611337.69999999995</v>
      </c>
      <c r="AP18" s="22">
        <f t="shared" si="0"/>
        <v>611337.69999999995</v>
      </c>
      <c r="AQ18" s="22">
        <f t="shared" si="0"/>
        <v>611337.69999999995</v>
      </c>
      <c r="AR18" s="22">
        <f t="shared" si="0"/>
        <v>611337.69999999995</v>
      </c>
      <c r="AS18" s="22">
        <f t="shared" si="0"/>
        <v>611337.69999999995</v>
      </c>
      <c r="AT18" s="22">
        <f t="shared" si="0"/>
        <v>611337.69999999995</v>
      </c>
      <c r="AU18" s="22">
        <f t="shared" si="0"/>
        <v>611337.69999999995</v>
      </c>
      <c r="AV18" s="22">
        <f t="shared" si="0"/>
        <v>611337.69999999995</v>
      </c>
      <c r="AW18" s="22">
        <f t="shared" si="0"/>
        <v>611337.69999999995</v>
      </c>
      <c r="AX18" s="22">
        <f t="shared" si="0"/>
        <v>611337.69999999995</v>
      </c>
      <c r="AY18" s="22">
        <f t="shared" si="1"/>
        <v>611337.69999999995</v>
      </c>
      <c r="AZ18" s="22">
        <f t="shared" si="1"/>
        <v>611337.69999999995</v>
      </c>
      <c r="BA18" s="22">
        <f t="shared" si="1"/>
        <v>611337.69999999995</v>
      </c>
      <c r="BB18" s="22">
        <f t="shared" si="1"/>
        <v>611337.69999999995</v>
      </c>
      <c r="BC18" s="23">
        <f t="shared" si="2"/>
        <v>12226753.999999996</v>
      </c>
      <c r="BD18" s="22">
        <f t="shared" si="3"/>
        <v>166124.375</v>
      </c>
      <c r="BE18" s="24">
        <f t="shared" si="4"/>
        <v>3322487.5</v>
      </c>
      <c r="BF18" s="25">
        <v>44218</v>
      </c>
      <c r="BG18" s="25">
        <v>45199</v>
      </c>
      <c r="BH18" s="17" t="s">
        <v>103</v>
      </c>
      <c r="BI18" s="17">
        <v>0</v>
      </c>
      <c r="BJ18" s="28">
        <v>3</v>
      </c>
    </row>
    <row r="19" spans="1:62" x14ac:dyDescent="0.25">
      <c r="A19" s="17" t="s">
        <v>174</v>
      </c>
      <c r="B19" s="17" t="s">
        <v>0</v>
      </c>
      <c r="C19" s="17" t="s">
        <v>175</v>
      </c>
      <c r="D19" s="17" t="s">
        <v>23</v>
      </c>
      <c r="E19" s="17" t="s">
        <v>176</v>
      </c>
      <c r="F19" s="17" t="s">
        <v>4</v>
      </c>
      <c r="G19" s="18">
        <v>4</v>
      </c>
      <c r="H19" s="18">
        <f>G19</f>
        <v>4</v>
      </c>
      <c r="I19" s="19">
        <v>8084758</v>
      </c>
      <c r="J19" s="20">
        <v>92.5</v>
      </c>
      <c r="K19" s="17" t="s">
        <v>111</v>
      </c>
      <c r="L19" s="17" t="s">
        <v>111</v>
      </c>
      <c r="M19" s="17" t="s">
        <v>310</v>
      </c>
      <c r="N19" s="20">
        <f t="shared" si="5"/>
        <v>92.5</v>
      </c>
      <c r="O19" s="21">
        <v>9.2499999999999999E-2</v>
      </c>
      <c r="P19" s="21">
        <v>9.2499999999999999E-2</v>
      </c>
      <c r="Q19" s="21">
        <v>9.2499999999999999E-2</v>
      </c>
      <c r="R19" s="21">
        <v>9.2499999999999999E-2</v>
      </c>
      <c r="S19" s="21">
        <v>9.2499999999999999E-2</v>
      </c>
      <c r="T19" s="21">
        <v>9.2499999999999999E-2</v>
      </c>
      <c r="U19" s="21">
        <v>9.2499999999999999E-2</v>
      </c>
      <c r="V19" s="21">
        <v>9.2499999999999999E-2</v>
      </c>
      <c r="W19" s="21">
        <v>9.2499999999999999E-2</v>
      </c>
      <c r="X19" s="21">
        <v>9.2499999999999999E-2</v>
      </c>
      <c r="Y19" s="21">
        <v>9.2499999999999999E-2</v>
      </c>
      <c r="Z19" s="21">
        <v>9.2499999999999999E-2</v>
      </c>
      <c r="AA19" s="21">
        <v>9.2499999999999999E-2</v>
      </c>
      <c r="AB19" s="21">
        <v>9.2499999999999999E-2</v>
      </c>
      <c r="AC19" s="21">
        <v>9.2499999999999999E-2</v>
      </c>
      <c r="AD19" s="21">
        <v>9.2499999999999999E-2</v>
      </c>
      <c r="AE19" s="21">
        <v>9.2499999999999999E-2</v>
      </c>
      <c r="AF19" s="21">
        <v>9.2499999999999999E-2</v>
      </c>
      <c r="AG19" s="21">
        <v>9.2499999999999999E-2</v>
      </c>
      <c r="AH19" s="21">
        <v>9.2499999999999999E-2</v>
      </c>
      <c r="AI19" s="22">
        <f t="shared" si="0"/>
        <v>747840.11499999999</v>
      </c>
      <c r="AJ19" s="22">
        <f t="shared" si="0"/>
        <v>747840.11499999999</v>
      </c>
      <c r="AK19" s="22">
        <f t="shared" si="0"/>
        <v>747840.11499999999</v>
      </c>
      <c r="AL19" s="22">
        <f t="shared" si="0"/>
        <v>747840.11499999999</v>
      </c>
      <c r="AM19" s="22">
        <f t="shared" si="0"/>
        <v>747840.11499999999</v>
      </c>
      <c r="AN19" s="22">
        <f t="shared" si="0"/>
        <v>747840.11499999999</v>
      </c>
      <c r="AO19" s="22">
        <f t="shared" si="0"/>
        <v>747840.11499999999</v>
      </c>
      <c r="AP19" s="22">
        <f t="shared" si="0"/>
        <v>747840.11499999999</v>
      </c>
      <c r="AQ19" s="22">
        <f t="shared" si="0"/>
        <v>747840.11499999999</v>
      </c>
      <c r="AR19" s="22">
        <f t="shared" si="0"/>
        <v>747840.11499999999</v>
      </c>
      <c r="AS19" s="22">
        <f t="shared" si="0"/>
        <v>747840.11499999999</v>
      </c>
      <c r="AT19" s="22">
        <f t="shared" si="0"/>
        <v>747840.11499999999</v>
      </c>
      <c r="AU19" s="22">
        <f t="shared" si="0"/>
        <v>747840.11499999999</v>
      </c>
      <c r="AV19" s="22">
        <f t="shared" si="0"/>
        <v>747840.11499999999</v>
      </c>
      <c r="AW19" s="22">
        <f t="shared" si="0"/>
        <v>747840.11499999999</v>
      </c>
      <c r="AX19" s="22">
        <f t="shared" si="0"/>
        <v>747840.11499999999</v>
      </c>
      <c r="AY19" s="22">
        <f t="shared" si="1"/>
        <v>747840.11499999999</v>
      </c>
      <c r="AZ19" s="22">
        <f t="shared" si="1"/>
        <v>747840.11499999999</v>
      </c>
      <c r="BA19" s="22">
        <f t="shared" si="1"/>
        <v>747840.11499999999</v>
      </c>
      <c r="BB19" s="22">
        <f t="shared" si="1"/>
        <v>747840.11499999999</v>
      </c>
      <c r="BC19" s="23">
        <f t="shared" si="2"/>
        <v>14956802.300000003</v>
      </c>
      <c r="BD19" s="22">
        <f t="shared" si="3"/>
        <v>202118.95</v>
      </c>
      <c r="BE19" s="24">
        <f t="shared" si="4"/>
        <v>4042379</v>
      </c>
      <c r="BF19" s="25">
        <v>44218</v>
      </c>
      <c r="BG19" s="25">
        <v>45047</v>
      </c>
      <c r="BH19" s="17" t="s">
        <v>103</v>
      </c>
      <c r="BI19" s="28">
        <v>4</v>
      </c>
      <c r="BJ19" s="17">
        <v>0</v>
      </c>
    </row>
    <row r="20" spans="1:62" x14ac:dyDescent="0.25">
      <c r="A20" s="17" t="s">
        <v>177</v>
      </c>
      <c r="B20" s="17" t="s">
        <v>5</v>
      </c>
      <c r="C20" s="17" t="s">
        <v>178</v>
      </c>
      <c r="D20" s="17" t="s">
        <v>179</v>
      </c>
      <c r="E20" s="17" t="s">
        <v>31</v>
      </c>
      <c r="F20" s="17" t="s">
        <v>15</v>
      </c>
      <c r="G20" s="18">
        <v>4</v>
      </c>
      <c r="H20" s="18"/>
      <c r="I20" s="19">
        <v>8032751</v>
      </c>
      <c r="J20" s="20">
        <v>92.85</v>
      </c>
      <c r="K20" s="17" t="s">
        <v>111</v>
      </c>
      <c r="L20" s="17" t="s">
        <v>111</v>
      </c>
      <c r="M20" s="17" t="s">
        <v>310</v>
      </c>
      <c r="N20" s="20">
        <f t="shared" si="5"/>
        <v>92.85</v>
      </c>
      <c r="O20" s="21">
        <v>0.16</v>
      </c>
      <c r="P20" s="21">
        <v>0.16</v>
      </c>
      <c r="Q20" s="21">
        <v>0.16</v>
      </c>
      <c r="R20" s="21">
        <v>0.16</v>
      </c>
      <c r="S20" s="21">
        <v>0.16</v>
      </c>
      <c r="T20" s="21">
        <v>0.16</v>
      </c>
      <c r="U20" s="21">
        <v>0.16</v>
      </c>
      <c r="V20" s="21">
        <v>0.16</v>
      </c>
      <c r="W20" s="21">
        <v>4.5499999999999999E-2</v>
      </c>
      <c r="X20" s="21">
        <v>4.5950000000000005E-2</v>
      </c>
      <c r="Y20" s="21">
        <v>4.641E-2</v>
      </c>
      <c r="Z20" s="21">
        <v>4.6869999999999995E-2</v>
      </c>
      <c r="AA20" s="21">
        <v>4.734E-2</v>
      </c>
      <c r="AB20" s="21">
        <v>4.7820000000000001E-2</v>
      </c>
      <c r="AC20" s="21">
        <v>4.829E-2</v>
      </c>
      <c r="AD20" s="21">
        <v>4.8780000000000004E-2</v>
      </c>
      <c r="AE20" s="21">
        <v>4.9270000000000001E-2</v>
      </c>
      <c r="AF20" s="21">
        <v>4.9759999999999999E-2</v>
      </c>
      <c r="AG20" s="21">
        <v>5.0259999999999999E-2</v>
      </c>
      <c r="AH20" s="21">
        <v>5.076E-2</v>
      </c>
      <c r="AI20" s="22">
        <f t="shared" si="0"/>
        <v>1285240.1599999999</v>
      </c>
      <c r="AJ20" s="22">
        <f t="shared" si="0"/>
        <v>1285240.1599999999</v>
      </c>
      <c r="AK20" s="22">
        <f t="shared" si="0"/>
        <v>1285240.1599999999</v>
      </c>
      <c r="AL20" s="22">
        <f t="shared" si="0"/>
        <v>1285240.1599999999</v>
      </c>
      <c r="AM20" s="22">
        <f t="shared" si="0"/>
        <v>1285240.1599999999</v>
      </c>
      <c r="AN20" s="22">
        <f t="shared" si="0"/>
        <v>1285240.1599999999</v>
      </c>
      <c r="AO20" s="22">
        <f t="shared" si="0"/>
        <v>1285240.1599999999</v>
      </c>
      <c r="AP20" s="22">
        <f t="shared" si="0"/>
        <v>1285240.1599999999</v>
      </c>
      <c r="AQ20" s="22">
        <f t="shared" si="0"/>
        <v>365490.17050000001</v>
      </c>
      <c r="AR20" s="22">
        <f t="shared" si="0"/>
        <v>369104.90845000005</v>
      </c>
      <c r="AS20" s="22">
        <f t="shared" si="0"/>
        <v>372799.97391</v>
      </c>
      <c r="AT20" s="22">
        <f t="shared" si="0"/>
        <v>376495.03936999995</v>
      </c>
      <c r="AU20" s="22">
        <f t="shared" si="0"/>
        <v>380270.43234</v>
      </c>
      <c r="AV20" s="22">
        <f t="shared" si="0"/>
        <v>384126.15282000002</v>
      </c>
      <c r="AW20" s="22">
        <f t="shared" si="0"/>
        <v>387901.54579</v>
      </c>
      <c r="AX20" s="22">
        <f t="shared" si="0"/>
        <v>391837.59378000005</v>
      </c>
      <c r="AY20" s="22">
        <f t="shared" si="1"/>
        <v>395773.64176999999</v>
      </c>
      <c r="AZ20" s="22">
        <f t="shared" si="1"/>
        <v>399709.68975999998</v>
      </c>
      <c r="BA20" s="22">
        <f t="shared" si="1"/>
        <v>403726.06526</v>
      </c>
      <c r="BB20" s="22">
        <f t="shared" si="1"/>
        <v>407742.44075999997</v>
      </c>
      <c r="BC20" s="23">
        <f t="shared" si="2"/>
        <v>14916898.93451</v>
      </c>
      <c r="BD20" s="22">
        <f t="shared" si="3"/>
        <v>200818.77500000002</v>
      </c>
      <c r="BE20" s="24">
        <f t="shared" si="4"/>
        <v>4016375.5000000005</v>
      </c>
      <c r="BF20" s="24"/>
      <c r="BG20" s="17"/>
      <c r="BH20" s="17" t="s">
        <v>103</v>
      </c>
      <c r="BI20" s="17">
        <v>0</v>
      </c>
      <c r="BJ20" s="17">
        <v>0</v>
      </c>
    </row>
    <row r="21" spans="1:62" x14ac:dyDescent="0.25">
      <c r="A21" s="17" t="s">
        <v>180</v>
      </c>
      <c r="B21" s="17" t="s">
        <v>0</v>
      </c>
      <c r="C21" s="17" t="s">
        <v>181</v>
      </c>
      <c r="D21" s="17" t="s">
        <v>182</v>
      </c>
      <c r="E21" s="17" t="s">
        <v>183</v>
      </c>
      <c r="F21" s="17" t="s">
        <v>15</v>
      </c>
      <c r="G21" s="18">
        <v>4</v>
      </c>
      <c r="H21" s="18">
        <f>G21</f>
        <v>4</v>
      </c>
      <c r="I21" s="19">
        <v>8808077</v>
      </c>
      <c r="J21" s="20">
        <v>94.5</v>
      </c>
      <c r="K21" s="17" t="s">
        <v>111</v>
      </c>
      <c r="L21" s="17" t="s">
        <v>111</v>
      </c>
      <c r="M21" s="17" t="s">
        <v>310</v>
      </c>
      <c r="N21" s="20">
        <f t="shared" si="5"/>
        <v>94.5</v>
      </c>
      <c r="O21" s="21">
        <v>9.4500000000000001E-2</v>
      </c>
      <c r="P21" s="21">
        <v>9.4500000000000001E-2</v>
      </c>
      <c r="Q21" s="21">
        <v>9.4500000000000001E-2</v>
      </c>
      <c r="R21" s="21">
        <v>9.4500000000000001E-2</v>
      </c>
      <c r="S21" s="21">
        <v>9.4500000000000001E-2</v>
      </c>
      <c r="T21" s="21">
        <v>9.4500000000000001E-2</v>
      </c>
      <c r="U21" s="21">
        <v>9.4500000000000001E-2</v>
      </c>
      <c r="V21" s="21">
        <v>9.4500000000000001E-2</v>
      </c>
      <c r="W21" s="21">
        <v>9.4500000000000001E-2</v>
      </c>
      <c r="X21" s="21">
        <v>9.4500000000000001E-2</v>
      </c>
      <c r="Y21" s="21">
        <v>9.4500000000000001E-2</v>
      </c>
      <c r="Z21" s="21">
        <v>9.4500000000000001E-2</v>
      </c>
      <c r="AA21" s="21">
        <v>9.4500000000000001E-2</v>
      </c>
      <c r="AB21" s="21">
        <v>9.4500000000000001E-2</v>
      </c>
      <c r="AC21" s="21">
        <v>9.4500000000000001E-2</v>
      </c>
      <c r="AD21" s="21">
        <v>9.4500000000000001E-2</v>
      </c>
      <c r="AE21" s="21">
        <v>9.4500000000000001E-2</v>
      </c>
      <c r="AF21" s="21">
        <v>9.4500000000000001E-2</v>
      </c>
      <c r="AG21" s="21">
        <v>9.4500000000000001E-2</v>
      </c>
      <c r="AH21" s="21">
        <v>9.4500000000000001E-2</v>
      </c>
      <c r="AI21" s="22">
        <f t="shared" si="0"/>
        <v>832363.27650000004</v>
      </c>
      <c r="AJ21" s="22">
        <f t="shared" si="0"/>
        <v>832363.27650000004</v>
      </c>
      <c r="AK21" s="22">
        <f t="shared" si="0"/>
        <v>832363.27650000004</v>
      </c>
      <c r="AL21" s="22">
        <f t="shared" si="0"/>
        <v>832363.27650000004</v>
      </c>
      <c r="AM21" s="22">
        <f t="shared" si="0"/>
        <v>832363.27650000004</v>
      </c>
      <c r="AN21" s="22">
        <f t="shared" si="0"/>
        <v>832363.27650000004</v>
      </c>
      <c r="AO21" s="22">
        <f t="shared" si="0"/>
        <v>832363.27650000004</v>
      </c>
      <c r="AP21" s="22">
        <f t="shared" si="0"/>
        <v>832363.27650000004</v>
      </c>
      <c r="AQ21" s="22">
        <f t="shared" si="0"/>
        <v>832363.27650000004</v>
      </c>
      <c r="AR21" s="22">
        <f t="shared" si="0"/>
        <v>832363.27650000004</v>
      </c>
      <c r="AS21" s="22">
        <f t="shared" si="0"/>
        <v>832363.27650000004</v>
      </c>
      <c r="AT21" s="22">
        <f t="shared" si="0"/>
        <v>832363.27650000004</v>
      </c>
      <c r="AU21" s="22">
        <f t="shared" si="0"/>
        <v>832363.27650000004</v>
      </c>
      <c r="AV21" s="22">
        <f t="shared" si="0"/>
        <v>832363.27650000004</v>
      </c>
      <c r="AW21" s="22">
        <f t="shared" si="0"/>
        <v>832363.27650000004</v>
      </c>
      <c r="AX21" s="22">
        <f t="shared" si="0"/>
        <v>832363.27650000004</v>
      </c>
      <c r="AY21" s="22">
        <f t="shared" si="1"/>
        <v>832363.27650000004</v>
      </c>
      <c r="AZ21" s="22">
        <f t="shared" si="1"/>
        <v>832363.27650000004</v>
      </c>
      <c r="BA21" s="22">
        <f t="shared" si="1"/>
        <v>832363.27650000004</v>
      </c>
      <c r="BB21" s="22">
        <f t="shared" si="1"/>
        <v>832363.27650000004</v>
      </c>
      <c r="BC21" s="23">
        <f t="shared" si="2"/>
        <v>16647265.529999996</v>
      </c>
      <c r="BD21" s="22">
        <f t="shared" si="3"/>
        <v>220201.92500000002</v>
      </c>
      <c r="BE21" s="24">
        <f t="shared" si="4"/>
        <v>4404038.5</v>
      </c>
      <c r="BF21" s="25">
        <v>44218</v>
      </c>
      <c r="BG21" s="25">
        <v>45199</v>
      </c>
      <c r="BH21" s="17" t="s">
        <v>103</v>
      </c>
      <c r="BI21" s="17">
        <v>0</v>
      </c>
      <c r="BJ21" s="17">
        <v>0</v>
      </c>
    </row>
    <row r="22" spans="1:62" x14ac:dyDescent="0.25">
      <c r="A22" s="17" t="s">
        <v>184</v>
      </c>
      <c r="B22" s="17" t="s">
        <v>0</v>
      </c>
      <c r="C22" s="17" t="s">
        <v>185</v>
      </c>
      <c r="D22" s="17" t="s">
        <v>23</v>
      </c>
      <c r="E22" s="17" t="s">
        <v>186</v>
      </c>
      <c r="F22" s="17" t="s">
        <v>4</v>
      </c>
      <c r="G22" s="18">
        <v>4</v>
      </c>
      <c r="H22" s="18">
        <v>1</v>
      </c>
      <c r="I22" s="19">
        <v>1875067</v>
      </c>
      <c r="J22" s="23">
        <v>95</v>
      </c>
      <c r="K22" s="17" t="s">
        <v>111</v>
      </c>
      <c r="L22" s="17" t="s">
        <v>111</v>
      </c>
      <c r="M22" s="17" t="s">
        <v>310</v>
      </c>
      <c r="N22" s="20">
        <f t="shared" si="5"/>
        <v>95</v>
      </c>
      <c r="O22" s="21">
        <v>9.5000000000000001E-2</v>
      </c>
      <c r="P22" s="21">
        <v>9.5000000000000001E-2</v>
      </c>
      <c r="Q22" s="21">
        <v>9.5000000000000001E-2</v>
      </c>
      <c r="R22" s="21">
        <v>9.5000000000000001E-2</v>
      </c>
      <c r="S22" s="21">
        <v>9.5000000000000001E-2</v>
      </c>
      <c r="T22" s="21">
        <v>9.5000000000000001E-2</v>
      </c>
      <c r="U22" s="21">
        <v>9.5000000000000001E-2</v>
      </c>
      <c r="V22" s="21">
        <v>9.5000000000000001E-2</v>
      </c>
      <c r="W22" s="21">
        <v>9.5000000000000001E-2</v>
      </c>
      <c r="X22" s="21">
        <v>9.5000000000000001E-2</v>
      </c>
      <c r="Y22" s="21">
        <v>9.5000000000000001E-2</v>
      </c>
      <c r="Z22" s="21">
        <v>9.5000000000000001E-2</v>
      </c>
      <c r="AA22" s="21">
        <v>9.5000000000000001E-2</v>
      </c>
      <c r="AB22" s="21">
        <v>9.5000000000000001E-2</v>
      </c>
      <c r="AC22" s="21">
        <v>9.5000000000000001E-2</v>
      </c>
      <c r="AD22" s="21">
        <v>9.5000000000000001E-2</v>
      </c>
      <c r="AE22" s="21">
        <v>9.5000000000000001E-2</v>
      </c>
      <c r="AF22" s="21">
        <v>9.5000000000000001E-2</v>
      </c>
      <c r="AG22" s="21">
        <v>9.5000000000000001E-2</v>
      </c>
      <c r="AH22" s="21">
        <v>9.5000000000000001E-2</v>
      </c>
      <c r="AI22" s="22">
        <f t="shared" si="0"/>
        <v>178131.36499999999</v>
      </c>
      <c r="AJ22" s="22">
        <f t="shared" si="0"/>
        <v>178131.36499999999</v>
      </c>
      <c r="AK22" s="22">
        <f t="shared" si="0"/>
        <v>178131.36499999999</v>
      </c>
      <c r="AL22" s="22">
        <f t="shared" si="0"/>
        <v>178131.36499999999</v>
      </c>
      <c r="AM22" s="22">
        <f t="shared" si="0"/>
        <v>178131.36499999999</v>
      </c>
      <c r="AN22" s="22">
        <f t="shared" si="0"/>
        <v>178131.36499999999</v>
      </c>
      <c r="AO22" s="22">
        <f t="shared" si="0"/>
        <v>178131.36499999999</v>
      </c>
      <c r="AP22" s="22">
        <f t="shared" si="0"/>
        <v>178131.36499999999</v>
      </c>
      <c r="AQ22" s="22">
        <f t="shared" si="0"/>
        <v>178131.36499999999</v>
      </c>
      <c r="AR22" s="22">
        <f t="shared" si="0"/>
        <v>178131.36499999999</v>
      </c>
      <c r="AS22" s="22">
        <f t="shared" si="0"/>
        <v>178131.36499999999</v>
      </c>
      <c r="AT22" s="22">
        <f t="shared" si="0"/>
        <v>178131.36499999999</v>
      </c>
      <c r="AU22" s="22">
        <f t="shared" si="0"/>
        <v>178131.36499999999</v>
      </c>
      <c r="AV22" s="22">
        <f t="shared" si="0"/>
        <v>178131.36499999999</v>
      </c>
      <c r="AW22" s="22">
        <f t="shared" si="0"/>
        <v>178131.36499999999</v>
      </c>
      <c r="AX22" s="22">
        <f t="shared" si="0"/>
        <v>178131.36499999999</v>
      </c>
      <c r="AY22" s="22">
        <f t="shared" si="1"/>
        <v>178131.36499999999</v>
      </c>
      <c r="AZ22" s="22">
        <f t="shared" si="1"/>
        <v>178131.36499999999</v>
      </c>
      <c r="BA22" s="22">
        <f t="shared" si="1"/>
        <v>178131.36499999999</v>
      </c>
      <c r="BB22" s="22">
        <f t="shared" si="1"/>
        <v>178131.36499999999</v>
      </c>
      <c r="BC22" s="23">
        <f t="shared" si="2"/>
        <v>3562627.3000000017</v>
      </c>
      <c r="BD22" s="22">
        <f t="shared" si="3"/>
        <v>46876.675000000003</v>
      </c>
      <c r="BE22" s="24">
        <f t="shared" si="4"/>
        <v>937533.5</v>
      </c>
      <c r="BF22" s="25">
        <v>44218</v>
      </c>
      <c r="BG22" s="25">
        <v>45139</v>
      </c>
      <c r="BH22" s="17" t="s">
        <v>103</v>
      </c>
      <c r="BI22" s="17">
        <v>0</v>
      </c>
      <c r="BJ22" s="17">
        <v>0</v>
      </c>
    </row>
    <row r="23" spans="1:62" x14ac:dyDescent="0.25">
      <c r="A23" s="17" t="s">
        <v>203</v>
      </c>
      <c r="B23" s="17" t="s">
        <v>32</v>
      </c>
      <c r="C23" s="17" t="s">
        <v>54</v>
      </c>
      <c r="D23" s="17" t="s">
        <v>55</v>
      </c>
      <c r="E23" s="17" t="s">
        <v>56</v>
      </c>
      <c r="F23" s="17" t="s">
        <v>4</v>
      </c>
      <c r="G23" s="18">
        <v>3</v>
      </c>
      <c r="H23" s="18"/>
      <c r="I23" s="26">
        <v>5730095</v>
      </c>
      <c r="J23" s="23">
        <v>124.4</v>
      </c>
      <c r="K23" s="27" t="s">
        <v>112</v>
      </c>
      <c r="L23" s="27" t="s">
        <v>111</v>
      </c>
      <c r="M23" s="17" t="s">
        <v>310</v>
      </c>
      <c r="N23" s="23">
        <f>J23*0.8</f>
        <v>99.52000000000001</v>
      </c>
      <c r="O23" s="21">
        <v>0.12440000000000001</v>
      </c>
      <c r="P23" s="21">
        <v>0.12440000000000001</v>
      </c>
      <c r="Q23" s="21">
        <v>0.12440000000000001</v>
      </c>
      <c r="R23" s="21">
        <v>0.12440000000000001</v>
      </c>
      <c r="S23" s="21">
        <v>0.12440000000000001</v>
      </c>
      <c r="T23" s="21">
        <v>0.12440000000000001</v>
      </c>
      <c r="U23" s="21">
        <v>0.12440000000000001</v>
      </c>
      <c r="V23" s="21">
        <v>0.12440000000000001</v>
      </c>
      <c r="W23" s="21">
        <v>0.12440000000000001</v>
      </c>
      <c r="X23" s="21">
        <v>0.12440000000000001</v>
      </c>
      <c r="Y23" s="21">
        <v>0.12440000000000001</v>
      </c>
      <c r="Z23" s="21">
        <v>0.12440000000000001</v>
      </c>
      <c r="AA23" s="21">
        <v>0.12440000000000001</v>
      </c>
      <c r="AB23" s="21">
        <v>0.12440000000000001</v>
      </c>
      <c r="AC23" s="21">
        <v>0.12440000000000001</v>
      </c>
      <c r="AD23" s="21">
        <v>0.12440000000000001</v>
      </c>
      <c r="AE23" s="21">
        <v>0.12440000000000001</v>
      </c>
      <c r="AF23" s="21">
        <v>0.12440000000000001</v>
      </c>
      <c r="AG23" s="21">
        <v>0.12440000000000001</v>
      </c>
      <c r="AH23" s="21">
        <v>0.12440000000000001</v>
      </c>
      <c r="AI23" s="22">
        <f t="shared" si="0"/>
        <v>712823.81800000009</v>
      </c>
      <c r="AJ23" s="22">
        <f t="shared" si="0"/>
        <v>712823.81800000009</v>
      </c>
      <c r="AK23" s="22">
        <f t="shared" si="0"/>
        <v>712823.81800000009</v>
      </c>
      <c r="AL23" s="22">
        <f t="shared" si="0"/>
        <v>712823.81800000009</v>
      </c>
      <c r="AM23" s="22">
        <f t="shared" si="0"/>
        <v>712823.81800000009</v>
      </c>
      <c r="AN23" s="22">
        <f t="shared" si="0"/>
        <v>712823.81800000009</v>
      </c>
      <c r="AO23" s="22">
        <f t="shared" si="0"/>
        <v>712823.81800000009</v>
      </c>
      <c r="AP23" s="22">
        <f t="shared" si="0"/>
        <v>712823.81800000009</v>
      </c>
      <c r="AQ23" s="22">
        <f t="shared" si="0"/>
        <v>712823.81800000009</v>
      </c>
      <c r="AR23" s="22">
        <f t="shared" si="0"/>
        <v>712823.81800000009</v>
      </c>
      <c r="AS23" s="22">
        <f t="shared" si="0"/>
        <v>712823.81800000009</v>
      </c>
      <c r="AT23" s="22">
        <f t="shared" si="0"/>
        <v>712823.81800000009</v>
      </c>
      <c r="AU23" s="22">
        <f t="shared" si="0"/>
        <v>712823.81800000009</v>
      </c>
      <c r="AV23" s="22">
        <f t="shared" si="0"/>
        <v>712823.81800000009</v>
      </c>
      <c r="AW23" s="22">
        <f t="shared" si="0"/>
        <v>712823.81800000009</v>
      </c>
      <c r="AX23" s="22">
        <f t="shared" si="0"/>
        <v>712823.81800000009</v>
      </c>
      <c r="AY23" s="22">
        <f t="shared" si="1"/>
        <v>712823.81800000009</v>
      </c>
      <c r="AZ23" s="22">
        <f t="shared" si="1"/>
        <v>712823.81800000009</v>
      </c>
      <c r="BA23" s="22">
        <f t="shared" si="1"/>
        <v>712823.81800000009</v>
      </c>
      <c r="BB23" s="22">
        <f t="shared" si="1"/>
        <v>712823.81800000009</v>
      </c>
      <c r="BC23" s="23">
        <f t="shared" si="2"/>
        <v>14256476.360000001</v>
      </c>
      <c r="BD23" s="22">
        <f t="shared" si="3"/>
        <v>143252.375</v>
      </c>
      <c r="BE23" s="24">
        <f t="shared" si="4"/>
        <v>2865047.5</v>
      </c>
      <c r="BF23" s="24"/>
      <c r="BG23" s="17"/>
      <c r="BH23" s="17" t="s">
        <v>103</v>
      </c>
      <c r="BI23" s="17">
        <v>0</v>
      </c>
      <c r="BJ23" s="17">
        <v>0</v>
      </c>
    </row>
    <row r="24" spans="1:62" x14ac:dyDescent="0.25">
      <c r="A24" s="17" t="s">
        <v>187</v>
      </c>
      <c r="B24" s="17" t="s">
        <v>32</v>
      </c>
      <c r="C24" s="17" t="s">
        <v>188</v>
      </c>
      <c r="D24" s="17" t="s">
        <v>189</v>
      </c>
      <c r="E24" s="17" t="s">
        <v>190</v>
      </c>
      <c r="F24" s="17" t="s">
        <v>4</v>
      </c>
      <c r="G24" s="18">
        <v>1.5</v>
      </c>
      <c r="H24" s="18"/>
      <c r="I24" s="19">
        <v>2621000</v>
      </c>
      <c r="J24" s="23">
        <v>101</v>
      </c>
      <c r="K24" s="27" t="s">
        <v>111</v>
      </c>
      <c r="L24" s="27" t="s">
        <v>111</v>
      </c>
      <c r="M24" s="17" t="s">
        <v>310</v>
      </c>
      <c r="N24" s="20">
        <f t="shared" ref="N24:N28" si="6">J24</f>
        <v>101</v>
      </c>
      <c r="O24" s="21">
        <v>0.16</v>
      </c>
      <c r="P24" s="21">
        <v>0.16</v>
      </c>
      <c r="Q24" s="21">
        <v>0.16</v>
      </c>
      <c r="R24" s="21">
        <v>0.16</v>
      </c>
      <c r="S24" s="21">
        <v>0.16</v>
      </c>
      <c r="T24" s="21">
        <v>0.16</v>
      </c>
      <c r="U24" s="21">
        <v>0.16</v>
      </c>
      <c r="V24" s="21">
        <v>0.16</v>
      </c>
      <c r="W24" s="21">
        <v>0.16</v>
      </c>
      <c r="X24" s="21">
        <v>0.16</v>
      </c>
      <c r="Y24" s="21">
        <v>0.06</v>
      </c>
      <c r="Z24" s="21">
        <v>0.04</v>
      </c>
      <c r="AA24" s="21">
        <v>0.04</v>
      </c>
      <c r="AB24" s="21">
        <v>0.04</v>
      </c>
      <c r="AC24" s="21">
        <v>0.04</v>
      </c>
      <c r="AD24" s="21">
        <v>0.04</v>
      </c>
      <c r="AE24" s="21">
        <v>0.04</v>
      </c>
      <c r="AF24" s="21">
        <v>0.04</v>
      </c>
      <c r="AG24" s="21">
        <v>0.04</v>
      </c>
      <c r="AH24" s="21">
        <v>0.04</v>
      </c>
      <c r="AI24" s="22">
        <f t="shared" si="0"/>
        <v>419360</v>
      </c>
      <c r="AJ24" s="22">
        <f t="shared" si="0"/>
        <v>419360</v>
      </c>
      <c r="AK24" s="22">
        <f t="shared" si="0"/>
        <v>419360</v>
      </c>
      <c r="AL24" s="22">
        <f t="shared" si="0"/>
        <v>419360</v>
      </c>
      <c r="AM24" s="22">
        <f t="shared" si="0"/>
        <v>419360</v>
      </c>
      <c r="AN24" s="22">
        <f t="shared" si="0"/>
        <v>419360</v>
      </c>
      <c r="AO24" s="22">
        <f t="shared" si="0"/>
        <v>419360</v>
      </c>
      <c r="AP24" s="22">
        <f t="shared" si="0"/>
        <v>419360</v>
      </c>
      <c r="AQ24" s="22">
        <f t="shared" si="0"/>
        <v>419360</v>
      </c>
      <c r="AR24" s="22">
        <f t="shared" si="0"/>
        <v>419360</v>
      </c>
      <c r="AS24" s="22">
        <f t="shared" si="0"/>
        <v>157260</v>
      </c>
      <c r="AT24" s="22">
        <f t="shared" si="0"/>
        <v>104840</v>
      </c>
      <c r="AU24" s="22">
        <f t="shared" si="0"/>
        <v>104840</v>
      </c>
      <c r="AV24" s="22">
        <f t="shared" si="0"/>
        <v>104840</v>
      </c>
      <c r="AW24" s="22">
        <f t="shared" si="0"/>
        <v>104840</v>
      </c>
      <c r="AX24" s="22">
        <f t="shared" si="0"/>
        <v>104840</v>
      </c>
      <c r="AY24" s="22">
        <f t="shared" si="1"/>
        <v>104840</v>
      </c>
      <c r="AZ24" s="22">
        <f t="shared" si="1"/>
        <v>104840</v>
      </c>
      <c r="BA24" s="22">
        <f t="shared" si="1"/>
        <v>104840</v>
      </c>
      <c r="BB24" s="22">
        <f t="shared" si="1"/>
        <v>104840</v>
      </c>
      <c r="BC24" s="23">
        <f t="shared" si="2"/>
        <v>5294420</v>
      </c>
      <c r="BD24" s="22">
        <f t="shared" si="3"/>
        <v>65525</v>
      </c>
      <c r="BE24" s="24">
        <f t="shared" si="4"/>
        <v>1310500</v>
      </c>
      <c r="BF24" s="24"/>
      <c r="BG24" s="17"/>
      <c r="BH24" s="17" t="s">
        <v>103</v>
      </c>
      <c r="BI24" s="17">
        <v>0</v>
      </c>
      <c r="BJ24" s="17">
        <v>0</v>
      </c>
    </row>
    <row r="25" spans="1:62" x14ac:dyDescent="0.25">
      <c r="A25" s="17" t="s">
        <v>191</v>
      </c>
      <c r="B25" s="17" t="s">
        <v>32</v>
      </c>
      <c r="C25" s="17" t="s">
        <v>192</v>
      </c>
      <c r="D25" s="17" t="s">
        <v>23</v>
      </c>
      <c r="E25" s="17" t="s">
        <v>193</v>
      </c>
      <c r="F25" s="17" t="s">
        <v>4</v>
      </c>
      <c r="G25" s="18">
        <v>1.9750000000000001</v>
      </c>
      <c r="H25" s="18"/>
      <c r="I25" s="26">
        <v>3743170</v>
      </c>
      <c r="J25" s="23">
        <v>105</v>
      </c>
      <c r="K25" s="27" t="s">
        <v>111</v>
      </c>
      <c r="L25" s="27" t="s">
        <v>111</v>
      </c>
      <c r="M25" s="17" t="s">
        <v>310</v>
      </c>
      <c r="N25" s="20">
        <f t="shared" si="6"/>
        <v>105</v>
      </c>
      <c r="O25" s="21">
        <v>0.105</v>
      </c>
      <c r="P25" s="21">
        <v>0.105</v>
      </c>
      <c r="Q25" s="21">
        <v>0.105</v>
      </c>
      <c r="R25" s="21">
        <v>0.105</v>
      </c>
      <c r="S25" s="21">
        <v>0.105</v>
      </c>
      <c r="T25" s="21">
        <v>0.105</v>
      </c>
      <c r="U25" s="21">
        <v>0.105</v>
      </c>
      <c r="V25" s="21">
        <v>0.105</v>
      </c>
      <c r="W25" s="21">
        <v>0.105</v>
      </c>
      <c r="X25" s="21">
        <v>0.105</v>
      </c>
      <c r="Y25" s="21">
        <v>0.105</v>
      </c>
      <c r="Z25" s="21">
        <v>0.105</v>
      </c>
      <c r="AA25" s="21">
        <v>0.105</v>
      </c>
      <c r="AB25" s="21">
        <v>0.105</v>
      </c>
      <c r="AC25" s="21">
        <v>0.105</v>
      </c>
      <c r="AD25" s="21">
        <v>0.105</v>
      </c>
      <c r="AE25" s="21">
        <v>0.105</v>
      </c>
      <c r="AF25" s="21">
        <v>0.105</v>
      </c>
      <c r="AG25" s="21">
        <v>0.105</v>
      </c>
      <c r="AH25" s="21">
        <v>0.105</v>
      </c>
      <c r="AI25" s="22">
        <f t="shared" si="0"/>
        <v>393032.85</v>
      </c>
      <c r="AJ25" s="22">
        <f t="shared" si="0"/>
        <v>393032.85</v>
      </c>
      <c r="AK25" s="22">
        <f t="shared" si="0"/>
        <v>393032.85</v>
      </c>
      <c r="AL25" s="22">
        <f t="shared" si="0"/>
        <v>393032.85</v>
      </c>
      <c r="AM25" s="22">
        <f t="shared" si="0"/>
        <v>393032.85</v>
      </c>
      <c r="AN25" s="22">
        <f t="shared" si="0"/>
        <v>393032.85</v>
      </c>
      <c r="AO25" s="22">
        <f t="shared" si="0"/>
        <v>393032.85</v>
      </c>
      <c r="AP25" s="22">
        <f t="shared" si="0"/>
        <v>393032.85</v>
      </c>
      <c r="AQ25" s="22">
        <f t="shared" si="0"/>
        <v>393032.85</v>
      </c>
      <c r="AR25" s="22">
        <f t="shared" si="0"/>
        <v>393032.85</v>
      </c>
      <c r="AS25" s="22">
        <f t="shared" si="0"/>
        <v>393032.85</v>
      </c>
      <c r="AT25" s="22">
        <f t="shared" si="0"/>
        <v>393032.85</v>
      </c>
      <c r="AU25" s="22">
        <f t="shared" si="0"/>
        <v>393032.85</v>
      </c>
      <c r="AV25" s="22">
        <f t="shared" si="0"/>
        <v>393032.85</v>
      </c>
      <c r="AW25" s="22">
        <f t="shared" si="0"/>
        <v>393032.85</v>
      </c>
      <c r="AX25" s="22">
        <f t="shared" si="0"/>
        <v>393032.85</v>
      </c>
      <c r="AY25" s="22">
        <f t="shared" si="1"/>
        <v>393032.85</v>
      </c>
      <c r="AZ25" s="22">
        <f t="shared" si="1"/>
        <v>393032.85</v>
      </c>
      <c r="BA25" s="22">
        <f t="shared" si="1"/>
        <v>393032.85</v>
      </c>
      <c r="BB25" s="22">
        <f t="shared" si="1"/>
        <v>393032.85</v>
      </c>
      <c r="BC25" s="23">
        <f t="shared" si="2"/>
        <v>7860656.9999999972</v>
      </c>
      <c r="BD25" s="22">
        <f t="shared" si="3"/>
        <v>93579.25</v>
      </c>
      <c r="BE25" s="24">
        <f t="shared" si="4"/>
        <v>1871585</v>
      </c>
      <c r="BF25" s="24"/>
      <c r="BG25" s="17"/>
      <c r="BH25" s="17" t="s">
        <v>103</v>
      </c>
      <c r="BI25" s="17">
        <v>0</v>
      </c>
      <c r="BJ25" s="17">
        <v>0</v>
      </c>
    </row>
    <row r="26" spans="1:62" x14ac:dyDescent="0.25">
      <c r="A26" s="17" t="s">
        <v>194</v>
      </c>
      <c r="B26" s="17" t="s">
        <v>5</v>
      </c>
      <c r="C26" s="17" t="s">
        <v>195</v>
      </c>
      <c r="D26" s="17" t="s">
        <v>23</v>
      </c>
      <c r="E26" s="17" t="s">
        <v>196</v>
      </c>
      <c r="F26" s="17" t="s">
        <v>4</v>
      </c>
      <c r="G26" s="18">
        <v>1</v>
      </c>
      <c r="H26" s="18"/>
      <c r="I26" s="26">
        <v>2137712</v>
      </c>
      <c r="J26" s="23">
        <v>105.5</v>
      </c>
      <c r="K26" s="27" t="s">
        <v>111</v>
      </c>
      <c r="L26" s="27" t="s">
        <v>111</v>
      </c>
      <c r="M26" s="17" t="s">
        <v>310</v>
      </c>
      <c r="N26" s="20">
        <f t="shared" si="6"/>
        <v>105.5</v>
      </c>
      <c r="O26" s="21">
        <v>0.1055</v>
      </c>
      <c r="P26" s="21">
        <v>0.1055</v>
      </c>
      <c r="Q26" s="21">
        <v>0.1055</v>
      </c>
      <c r="R26" s="21">
        <v>0.1055</v>
      </c>
      <c r="S26" s="21">
        <v>0.1055</v>
      </c>
      <c r="T26" s="21">
        <v>0.1055</v>
      </c>
      <c r="U26" s="21">
        <v>0.1055</v>
      </c>
      <c r="V26" s="21">
        <v>0.1055</v>
      </c>
      <c r="W26" s="21">
        <v>0.1055</v>
      </c>
      <c r="X26" s="21">
        <v>0.1055</v>
      </c>
      <c r="Y26" s="21">
        <v>0.1055</v>
      </c>
      <c r="Z26" s="21">
        <v>0.1055</v>
      </c>
      <c r="AA26" s="21">
        <v>0.1055</v>
      </c>
      <c r="AB26" s="21">
        <v>0.1055</v>
      </c>
      <c r="AC26" s="21">
        <v>0.1055</v>
      </c>
      <c r="AD26" s="21">
        <v>0.1055</v>
      </c>
      <c r="AE26" s="21">
        <v>0.1055</v>
      </c>
      <c r="AF26" s="21">
        <v>0.1055</v>
      </c>
      <c r="AG26" s="21">
        <v>0.1055</v>
      </c>
      <c r="AH26" s="21">
        <v>0.1055</v>
      </c>
      <c r="AI26" s="22">
        <f t="shared" si="0"/>
        <v>225528.61599999998</v>
      </c>
      <c r="AJ26" s="22">
        <f t="shared" si="0"/>
        <v>225528.61599999998</v>
      </c>
      <c r="AK26" s="22">
        <f t="shared" si="0"/>
        <v>225528.61599999998</v>
      </c>
      <c r="AL26" s="22">
        <f t="shared" si="0"/>
        <v>225528.61599999998</v>
      </c>
      <c r="AM26" s="22">
        <f t="shared" si="0"/>
        <v>225528.61599999998</v>
      </c>
      <c r="AN26" s="22">
        <f t="shared" si="0"/>
        <v>225528.61599999998</v>
      </c>
      <c r="AO26" s="22">
        <f t="shared" si="0"/>
        <v>225528.61599999998</v>
      </c>
      <c r="AP26" s="22">
        <f t="shared" si="0"/>
        <v>225528.61599999998</v>
      </c>
      <c r="AQ26" s="22">
        <f t="shared" si="0"/>
        <v>225528.61599999998</v>
      </c>
      <c r="AR26" s="22">
        <f t="shared" si="0"/>
        <v>225528.61599999998</v>
      </c>
      <c r="AS26" s="22">
        <f t="shared" si="0"/>
        <v>225528.61599999998</v>
      </c>
      <c r="AT26" s="22">
        <f t="shared" si="0"/>
        <v>225528.61599999998</v>
      </c>
      <c r="AU26" s="22">
        <f t="shared" si="0"/>
        <v>225528.61599999998</v>
      </c>
      <c r="AV26" s="22">
        <f t="shared" si="0"/>
        <v>225528.61599999998</v>
      </c>
      <c r="AW26" s="22">
        <f t="shared" si="0"/>
        <v>225528.61599999998</v>
      </c>
      <c r="AX26" s="22">
        <f t="shared" si="0"/>
        <v>225528.61599999998</v>
      </c>
      <c r="AY26" s="22">
        <f t="shared" si="1"/>
        <v>225528.61599999998</v>
      </c>
      <c r="AZ26" s="22">
        <f t="shared" si="1"/>
        <v>225528.61599999998</v>
      </c>
      <c r="BA26" s="22">
        <f t="shared" si="1"/>
        <v>225528.61599999998</v>
      </c>
      <c r="BB26" s="22">
        <f t="shared" si="1"/>
        <v>225528.61599999998</v>
      </c>
      <c r="BC26" s="23">
        <f t="shared" si="2"/>
        <v>4510572.3199999994</v>
      </c>
      <c r="BD26" s="22">
        <f t="shared" si="3"/>
        <v>53442.8</v>
      </c>
      <c r="BE26" s="24">
        <f t="shared" si="4"/>
        <v>1068856</v>
      </c>
      <c r="BF26" s="24"/>
      <c r="BG26" s="17"/>
      <c r="BH26" s="17" t="s">
        <v>103</v>
      </c>
      <c r="BI26" s="17">
        <v>0</v>
      </c>
      <c r="BJ26" s="17">
        <v>0</v>
      </c>
    </row>
    <row r="27" spans="1:62" x14ac:dyDescent="0.25">
      <c r="A27" s="17" t="s">
        <v>197</v>
      </c>
      <c r="B27" s="17" t="s">
        <v>5</v>
      </c>
      <c r="C27" s="17" t="s">
        <v>198</v>
      </c>
      <c r="D27" s="17" t="s">
        <v>23</v>
      </c>
      <c r="E27" s="17" t="s">
        <v>199</v>
      </c>
      <c r="F27" s="17" t="s">
        <v>4</v>
      </c>
      <c r="G27" s="18">
        <v>1</v>
      </c>
      <c r="H27" s="18"/>
      <c r="I27" s="26">
        <v>1722355</v>
      </c>
      <c r="J27" s="23">
        <v>106</v>
      </c>
      <c r="K27" s="27" t="s">
        <v>111</v>
      </c>
      <c r="L27" s="27" t="s">
        <v>111</v>
      </c>
      <c r="M27" s="17" t="s">
        <v>310</v>
      </c>
      <c r="N27" s="20">
        <f t="shared" si="6"/>
        <v>106</v>
      </c>
      <c r="O27" s="21">
        <v>0.106</v>
      </c>
      <c r="P27" s="21">
        <v>0.106</v>
      </c>
      <c r="Q27" s="21">
        <v>0.106</v>
      </c>
      <c r="R27" s="21">
        <v>0.106</v>
      </c>
      <c r="S27" s="21">
        <v>0.106</v>
      </c>
      <c r="T27" s="21">
        <v>0.106</v>
      </c>
      <c r="U27" s="21">
        <v>0.106</v>
      </c>
      <c r="V27" s="21">
        <v>0.106</v>
      </c>
      <c r="W27" s="21">
        <v>0.106</v>
      </c>
      <c r="X27" s="21">
        <v>0.106</v>
      </c>
      <c r="Y27" s="21">
        <v>0.106</v>
      </c>
      <c r="Z27" s="21">
        <v>0.106</v>
      </c>
      <c r="AA27" s="21">
        <v>0.106</v>
      </c>
      <c r="AB27" s="21">
        <v>0.106</v>
      </c>
      <c r="AC27" s="21">
        <v>0.106</v>
      </c>
      <c r="AD27" s="21">
        <v>0.106</v>
      </c>
      <c r="AE27" s="21">
        <v>0.106</v>
      </c>
      <c r="AF27" s="21">
        <v>0.106</v>
      </c>
      <c r="AG27" s="21">
        <v>0.106</v>
      </c>
      <c r="AH27" s="21">
        <v>0.106</v>
      </c>
      <c r="AI27" s="22">
        <f t="shared" si="0"/>
        <v>182569.63</v>
      </c>
      <c r="AJ27" s="22">
        <f t="shared" si="0"/>
        <v>182569.63</v>
      </c>
      <c r="AK27" s="22">
        <f t="shared" si="0"/>
        <v>182569.63</v>
      </c>
      <c r="AL27" s="22">
        <f t="shared" si="0"/>
        <v>182569.63</v>
      </c>
      <c r="AM27" s="22">
        <f t="shared" si="0"/>
        <v>182569.63</v>
      </c>
      <c r="AN27" s="22">
        <f t="shared" si="0"/>
        <v>182569.63</v>
      </c>
      <c r="AO27" s="22">
        <f t="shared" si="0"/>
        <v>182569.63</v>
      </c>
      <c r="AP27" s="22">
        <f t="shared" si="0"/>
        <v>182569.63</v>
      </c>
      <c r="AQ27" s="22">
        <f t="shared" si="0"/>
        <v>182569.63</v>
      </c>
      <c r="AR27" s="22">
        <f t="shared" si="0"/>
        <v>182569.63</v>
      </c>
      <c r="AS27" s="22">
        <f t="shared" si="0"/>
        <v>182569.63</v>
      </c>
      <c r="AT27" s="22">
        <f t="shared" si="0"/>
        <v>182569.63</v>
      </c>
      <c r="AU27" s="22">
        <f t="shared" si="0"/>
        <v>182569.63</v>
      </c>
      <c r="AV27" s="22">
        <f t="shared" si="0"/>
        <v>182569.63</v>
      </c>
      <c r="AW27" s="22">
        <f t="shared" si="0"/>
        <v>182569.63</v>
      </c>
      <c r="AX27" s="22">
        <f t="shared" si="0"/>
        <v>182569.63</v>
      </c>
      <c r="AY27" s="22">
        <f t="shared" si="1"/>
        <v>182569.63</v>
      </c>
      <c r="AZ27" s="22">
        <f t="shared" si="1"/>
        <v>182569.63</v>
      </c>
      <c r="BA27" s="22">
        <f t="shared" si="1"/>
        <v>182569.63</v>
      </c>
      <c r="BB27" s="22">
        <f t="shared" si="1"/>
        <v>182569.63</v>
      </c>
      <c r="BC27" s="23">
        <f t="shared" si="2"/>
        <v>3651392.5999999987</v>
      </c>
      <c r="BD27" s="22">
        <f t="shared" si="3"/>
        <v>43058.875</v>
      </c>
      <c r="BE27" s="24">
        <f t="shared" si="4"/>
        <v>861177.5</v>
      </c>
      <c r="BF27" s="24"/>
      <c r="BG27" s="17"/>
      <c r="BH27" s="17" t="s">
        <v>103</v>
      </c>
      <c r="BI27" s="17">
        <v>0</v>
      </c>
      <c r="BJ27" s="17">
        <v>0</v>
      </c>
    </row>
    <row r="28" spans="1:62" x14ac:dyDescent="0.25">
      <c r="A28" s="17" t="s">
        <v>200</v>
      </c>
      <c r="B28" s="17" t="s">
        <v>5</v>
      </c>
      <c r="C28" s="17" t="s">
        <v>201</v>
      </c>
      <c r="D28" s="17" t="s">
        <v>23</v>
      </c>
      <c r="E28" s="17" t="s">
        <v>202</v>
      </c>
      <c r="F28" s="17" t="s">
        <v>4</v>
      </c>
      <c r="G28" s="18">
        <v>1.9750000000000001</v>
      </c>
      <c r="H28" s="18"/>
      <c r="I28" s="26">
        <v>3617847</v>
      </c>
      <c r="J28" s="23">
        <v>115</v>
      </c>
      <c r="K28" s="27" t="s">
        <v>111</v>
      </c>
      <c r="L28" s="27" t="s">
        <v>111</v>
      </c>
      <c r="M28" s="17" t="s">
        <v>310</v>
      </c>
      <c r="N28" s="20">
        <f t="shared" si="6"/>
        <v>115</v>
      </c>
      <c r="O28" s="21">
        <v>0.115</v>
      </c>
      <c r="P28" s="21">
        <v>0.115</v>
      </c>
      <c r="Q28" s="21">
        <v>0.115</v>
      </c>
      <c r="R28" s="21">
        <v>0.115</v>
      </c>
      <c r="S28" s="21">
        <v>0.115</v>
      </c>
      <c r="T28" s="21">
        <v>0.115</v>
      </c>
      <c r="U28" s="21">
        <v>0.115</v>
      </c>
      <c r="V28" s="21">
        <v>0.115</v>
      </c>
      <c r="W28" s="21">
        <v>0.115</v>
      </c>
      <c r="X28" s="21">
        <v>0.115</v>
      </c>
      <c r="Y28" s="21">
        <v>0.115</v>
      </c>
      <c r="Z28" s="21">
        <v>0.115</v>
      </c>
      <c r="AA28" s="21">
        <v>0.115</v>
      </c>
      <c r="AB28" s="21">
        <v>0.115</v>
      </c>
      <c r="AC28" s="21">
        <v>0.115</v>
      </c>
      <c r="AD28" s="21">
        <v>0.115</v>
      </c>
      <c r="AE28" s="21">
        <v>0.115</v>
      </c>
      <c r="AF28" s="21">
        <v>0.115</v>
      </c>
      <c r="AG28" s="21">
        <v>0.115</v>
      </c>
      <c r="AH28" s="21">
        <v>0.115</v>
      </c>
      <c r="AI28" s="22">
        <f t="shared" si="0"/>
        <v>416052.40500000003</v>
      </c>
      <c r="AJ28" s="22">
        <f t="shared" si="0"/>
        <v>416052.40500000003</v>
      </c>
      <c r="AK28" s="22">
        <f t="shared" si="0"/>
        <v>416052.40500000003</v>
      </c>
      <c r="AL28" s="22">
        <f t="shared" si="0"/>
        <v>416052.40500000003</v>
      </c>
      <c r="AM28" s="22">
        <f t="shared" si="0"/>
        <v>416052.40500000003</v>
      </c>
      <c r="AN28" s="22">
        <f t="shared" si="0"/>
        <v>416052.40500000003</v>
      </c>
      <c r="AO28" s="22">
        <f t="shared" si="0"/>
        <v>416052.40500000003</v>
      </c>
      <c r="AP28" s="22">
        <f t="shared" si="0"/>
        <v>416052.40500000003</v>
      </c>
      <c r="AQ28" s="22">
        <f t="shared" si="0"/>
        <v>416052.40500000003</v>
      </c>
      <c r="AR28" s="22">
        <f t="shared" si="0"/>
        <v>416052.40500000003</v>
      </c>
      <c r="AS28" s="22">
        <f t="shared" si="0"/>
        <v>416052.40500000003</v>
      </c>
      <c r="AT28" s="22">
        <f t="shared" si="0"/>
        <v>416052.40500000003</v>
      </c>
      <c r="AU28" s="22">
        <f t="shared" si="0"/>
        <v>416052.40500000003</v>
      </c>
      <c r="AV28" s="22">
        <f t="shared" si="0"/>
        <v>416052.40500000003</v>
      </c>
      <c r="AW28" s="22">
        <f t="shared" si="0"/>
        <v>416052.40500000003</v>
      </c>
      <c r="AX28" s="22">
        <f t="shared" si="0"/>
        <v>416052.40500000003</v>
      </c>
      <c r="AY28" s="22">
        <f t="shared" si="1"/>
        <v>416052.40500000003</v>
      </c>
      <c r="AZ28" s="22">
        <f t="shared" si="1"/>
        <v>416052.40500000003</v>
      </c>
      <c r="BA28" s="22">
        <f t="shared" si="1"/>
        <v>416052.40500000003</v>
      </c>
      <c r="BB28" s="22">
        <f t="shared" si="1"/>
        <v>416052.40500000003</v>
      </c>
      <c r="BC28" s="23">
        <f t="shared" si="2"/>
        <v>8321048.1000000034</v>
      </c>
      <c r="BD28" s="22">
        <f t="shared" si="3"/>
        <v>90446.175000000003</v>
      </c>
      <c r="BE28" s="24">
        <f t="shared" si="4"/>
        <v>1808923.5</v>
      </c>
      <c r="BF28" s="24"/>
      <c r="BG28" s="17"/>
      <c r="BH28" s="17" t="s">
        <v>103</v>
      </c>
      <c r="BI28" s="17">
        <v>0</v>
      </c>
      <c r="BJ28" s="17">
        <v>0</v>
      </c>
    </row>
    <row r="29" spans="1:62" x14ac:dyDescent="0.25">
      <c r="A29" s="17" t="s">
        <v>233</v>
      </c>
      <c r="B29" s="17" t="s">
        <v>5</v>
      </c>
      <c r="C29" s="17" t="s">
        <v>64</v>
      </c>
      <c r="D29" s="17" t="s">
        <v>234</v>
      </c>
      <c r="E29" s="17" t="s">
        <v>66</v>
      </c>
      <c r="F29" s="17" t="s">
        <v>4</v>
      </c>
      <c r="G29" s="18">
        <v>0.996</v>
      </c>
      <c r="H29" s="18"/>
      <c r="I29" s="26">
        <v>1303374</v>
      </c>
      <c r="J29" s="23">
        <v>150</v>
      </c>
      <c r="K29" s="27" t="s">
        <v>111</v>
      </c>
      <c r="L29" s="27" t="s">
        <v>112</v>
      </c>
      <c r="M29" s="17" t="s">
        <v>310</v>
      </c>
      <c r="N29" s="23">
        <f>J29*0.8</f>
        <v>120</v>
      </c>
      <c r="O29" s="21">
        <v>0.15</v>
      </c>
      <c r="P29" s="21">
        <v>0.15</v>
      </c>
      <c r="Q29" s="21">
        <v>0.15</v>
      </c>
      <c r="R29" s="21">
        <v>0.15</v>
      </c>
      <c r="S29" s="21">
        <v>0.15</v>
      </c>
      <c r="T29" s="21">
        <v>0.15</v>
      </c>
      <c r="U29" s="21">
        <v>0.15</v>
      </c>
      <c r="V29" s="21">
        <v>0.15</v>
      </c>
      <c r="W29" s="21">
        <v>0.15</v>
      </c>
      <c r="X29" s="21">
        <v>0.15</v>
      </c>
      <c r="Y29" s="21">
        <v>0.15</v>
      </c>
      <c r="Z29" s="21">
        <v>0.15</v>
      </c>
      <c r="AA29" s="21">
        <v>0.15</v>
      </c>
      <c r="AB29" s="21">
        <v>0.15</v>
      </c>
      <c r="AC29" s="21">
        <v>0.15</v>
      </c>
      <c r="AD29" s="21">
        <v>0.15</v>
      </c>
      <c r="AE29" s="21">
        <v>0.15</v>
      </c>
      <c r="AF29" s="21">
        <v>0.15</v>
      </c>
      <c r="AG29" s="21">
        <v>0.15</v>
      </c>
      <c r="AH29" s="21">
        <v>0.15</v>
      </c>
      <c r="AI29" s="22">
        <f t="shared" si="0"/>
        <v>195506.1</v>
      </c>
      <c r="AJ29" s="22">
        <f t="shared" si="0"/>
        <v>195506.1</v>
      </c>
      <c r="AK29" s="22">
        <f t="shared" si="0"/>
        <v>195506.1</v>
      </c>
      <c r="AL29" s="22">
        <f t="shared" si="0"/>
        <v>195506.1</v>
      </c>
      <c r="AM29" s="22">
        <f t="shared" si="0"/>
        <v>195506.1</v>
      </c>
      <c r="AN29" s="22">
        <f t="shared" si="0"/>
        <v>195506.1</v>
      </c>
      <c r="AO29" s="22">
        <f t="shared" si="0"/>
        <v>195506.1</v>
      </c>
      <c r="AP29" s="22">
        <f t="shared" si="0"/>
        <v>195506.1</v>
      </c>
      <c r="AQ29" s="22">
        <f t="shared" si="0"/>
        <v>195506.1</v>
      </c>
      <c r="AR29" s="22">
        <f t="shared" si="0"/>
        <v>195506.1</v>
      </c>
      <c r="AS29" s="22">
        <f t="shared" si="0"/>
        <v>195506.1</v>
      </c>
      <c r="AT29" s="22">
        <f t="shared" si="0"/>
        <v>195506.1</v>
      </c>
      <c r="AU29" s="22">
        <f t="shared" si="0"/>
        <v>195506.1</v>
      </c>
      <c r="AV29" s="22">
        <f t="shared" si="0"/>
        <v>195506.1</v>
      </c>
      <c r="AW29" s="22">
        <f t="shared" si="0"/>
        <v>195506.1</v>
      </c>
      <c r="AX29" s="22">
        <f t="shared" si="0"/>
        <v>195506.1</v>
      </c>
      <c r="AY29" s="22">
        <f t="shared" si="1"/>
        <v>195506.1</v>
      </c>
      <c r="AZ29" s="22">
        <f t="shared" si="1"/>
        <v>195506.1</v>
      </c>
      <c r="BA29" s="22">
        <f t="shared" si="1"/>
        <v>195506.1</v>
      </c>
      <c r="BB29" s="22">
        <f t="shared" si="1"/>
        <v>195506.1</v>
      </c>
      <c r="BC29" s="23">
        <f t="shared" si="2"/>
        <v>3910122.0000000014</v>
      </c>
      <c r="BD29" s="22">
        <f t="shared" si="3"/>
        <v>32584.350000000002</v>
      </c>
      <c r="BE29" s="24">
        <f t="shared" si="4"/>
        <v>651687</v>
      </c>
      <c r="BF29" s="24"/>
      <c r="BG29" s="17"/>
      <c r="BH29" s="17" t="s">
        <v>103</v>
      </c>
      <c r="BI29" s="17">
        <v>0</v>
      </c>
      <c r="BJ29" s="17">
        <v>0</v>
      </c>
    </row>
    <row r="30" spans="1:62" x14ac:dyDescent="0.25">
      <c r="A30" s="17" t="s">
        <v>235</v>
      </c>
      <c r="B30" s="17" t="s">
        <v>32</v>
      </c>
      <c r="C30" s="17" t="s">
        <v>236</v>
      </c>
      <c r="D30" s="17" t="s">
        <v>237</v>
      </c>
      <c r="E30" s="17" t="s">
        <v>238</v>
      </c>
      <c r="F30" s="17" t="s">
        <v>15</v>
      </c>
      <c r="G30" s="18">
        <v>4</v>
      </c>
      <c r="H30" s="18"/>
      <c r="I30" s="26">
        <v>8258000</v>
      </c>
      <c r="J30" s="23">
        <v>150.49</v>
      </c>
      <c r="K30" s="27" t="s">
        <v>111</v>
      </c>
      <c r="L30" s="27" t="s">
        <v>112</v>
      </c>
      <c r="M30" s="17" t="s">
        <v>310</v>
      </c>
      <c r="N30" s="23">
        <f>J30*0.8</f>
        <v>120.39200000000001</v>
      </c>
      <c r="O30" s="21">
        <v>0.15049000000000001</v>
      </c>
      <c r="P30" s="21">
        <v>0.15049000000000001</v>
      </c>
      <c r="Q30" s="21">
        <v>0.15049000000000001</v>
      </c>
      <c r="R30" s="21">
        <v>0.15049000000000001</v>
      </c>
      <c r="S30" s="21">
        <v>0.15049000000000001</v>
      </c>
      <c r="T30" s="21">
        <v>0.15049000000000001</v>
      </c>
      <c r="U30" s="21">
        <v>0.15049000000000001</v>
      </c>
      <c r="V30" s="21">
        <v>0.15049000000000001</v>
      </c>
      <c r="W30" s="21">
        <v>0.15049000000000001</v>
      </c>
      <c r="X30" s="21">
        <v>0.15049000000000001</v>
      </c>
      <c r="Y30" s="21">
        <v>0.15049000000000001</v>
      </c>
      <c r="Z30" s="21">
        <v>0.15049000000000001</v>
      </c>
      <c r="AA30" s="21">
        <v>0.15049000000000001</v>
      </c>
      <c r="AB30" s="21">
        <v>0.15049000000000001</v>
      </c>
      <c r="AC30" s="21">
        <v>0.15049000000000001</v>
      </c>
      <c r="AD30" s="21">
        <v>0.15049000000000001</v>
      </c>
      <c r="AE30" s="21">
        <v>0.15049000000000001</v>
      </c>
      <c r="AF30" s="21">
        <v>0.15049000000000001</v>
      </c>
      <c r="AG30" s="21">
        <v>0.15049000000000001</v>
      </c>
      <c r="AH30" s="21">
        <v>0.15049000000000001</v>
      </c>
      <c r="AI30" s="22">
        <f t="shared" si="0"/>
        <v>1242746.4200000002</v>
      </c>
      <c r="AJ30" s="22">
        <f t="shared" si="0"/>
        <v>1242746.4200000002</v>
      </c>
      <c r="AK30" s="22">
        <f t="shared" si="0"/>
        <v>1242746.4200000002</v>
      </c>
      <c r="AL30" s="22">
        <f t="shared" si="0"/>
        <v>1242746.4200000002</v>
      </c>
      <c r="AM30" s="22">
        <f t="shared" si="0"/>
        <v>1242746.4200000002</v>
      </c>
      <c r="AN30" s="22">
        <f t="shared" si="0"/>
        <v>1242746.4200000002</v>
      </c>
      <c r="AO30" s="22">
        <f t="shared" si="0"/>
        <v>1242746.4200000002</v>
      </c>
      <c r="AP30" s="22">
        <f t="shared" si="0"/>
        <v>1242746.4200000002</v>
      </c>
      <c r="AQ30" s="22">
        <f t="shared" si="0"/>
        <v>1242746.4200000002</v>
      </c>
      <c r="AR30" s="22">
        <f t="shared" si="0"/>
        <v>1242746.4200000002</v>
      </c>
      <c r="AS30" s="22">
        <f t="shared" si="0"/>
        <v>1242746.4200000002</v>
      </c>
      <c r="AT30" s="22">
        <f t="shared" si="0"/>
        <v>1242746.4200000002</v>
      </c>
      <c r="AU30" s="22">
        <f t="shared" si="0"/>
        <v>1242746.4200000002</v>
      </c>
      <c r="AV30" s="22">
        <f t="shared" si="0"/>
        <v>1242746.4200000002</v>
      </c>
      <c r="AW30" s="22">
        <f t="shared" si="0"/>
        <v>1242746.4200000002</v>
      </c>
      <c r="AX30" s="22">
        <f t="shared" si="0"/>
        <v>1242746.4200000002</v>
      </c>
      <c r="AY30" s="22">
        <f t="shared" si="1"/>
        <v>1242746.4200000002</v>
      </c>
      <c r="AZ30" s="22">
        <f t="shared" si="1"/>
        <v>1242746.4200000002</v>
      </c>
      <c r="BA30" s="22">
        <f t="shared" si="1"/>
        <v>1242746.4200000002</v>
      </c>
      <c r="BB30" s="22">
        <f t="shared" si="1"/>
        <v>1242746.4200000002</v>
      </c>
      <c r="BC30" s="23">
        <f t="shared" si="2"/>
        <v>24854928.400000013</v>
      </c>
      <c r="BD30" s="22">
        <f t="shared" si="3"/>
        <v>206450</v>
      </c>
      <c r="BE30" s="24">
        <f t="shared" si="4"/>
        <v>4129000</v>
      </c>
      <c r="BF30" s="24"/>
      <c r="BG30" s="17"/>
      <c r="BH30" s="17" t="s">
        <v>103</v>
      </c>
      <c r="BI30" s="17">
        <v>0</v>
      </c>
      <c r="BJ30" s="17">
        <v>0</v>
      </c>
    </row>
    <row r="31" spans="1:62" x14ac:dyDescent="0.25">
      <c r="A31" s="17" t="s">
        <v>204</v>
      </c>
      <c r="B31" s="17" t="s">
        <v>32</v>
      </c>
      <c r="C31" s="17" t="s">
        <v>205</v>
      </c>
      <c r="D31" s="17" t="s">
        <v>58</v>
      </c>
      <c r="E31" s="17" t="s">
        <v>59</v>
      </c>
      <c r="F31" s="17" t="s">
        <v>28</v>
      </c>
      <c r="G31" s="18">
        <v>3.996</v>
      </c>
      <c r="H31" s="18"/>
      <c r="I31" s="26">
        <v>31361000</v>
      </c>
      <c r="J31" s="23">
        <v>127.4</v>
      </c>
      <c r="K31" s="27" t="s">
        <v>111</v>
      </c>
      <c r="L31" s="27" t="s">
        <v>111</v>
      </c>
      <c r="M31" s="17" t="s">
        <v>310</v>
      </c>
      <c r="N31" s="20">
        <f t="shared" ref="N31:N44" si="7">J31</f>
        <v>127.4</v>
      </c>
      <c r="O31" s="21">
        <v>0.12740000000000001</v>
      </c>
      <c r="P31" s="21">
        <v>0.12740000000000001</v>
      </c>
      <c r="Q31" s="21">
        <v>0.12740000000000001</v>
      </c>
      <c r="R31" s="21">
        <v>0.12740000000000001</v>
      </c>
      <c r="S31" s="21">
        <v>0.12740000000000001</v>
      </c>
      <c r="T31" s="21">
        <v>0.12740000000000001</v>
      </c>
      <c r="U31" s="21">
        <v>0.12740000000000001</v>
      </c>
      <c r="V31" s="21">
        <v>0.12740000000000001</v>
      </c>
      <c r="W31" s="21">
        <v>0.12740000000000001</v>
      </c>
      <c r="X31" s="21">
        <v>0.12740000000000001</v>
      </c>
      <c r="Y31" s="21">
        <v>0.12740000000000001</v>
      </c>
      <c r="Z31" s="21">
        <v>0.12740000000000001</v>
      </c>
      <c r="AA31" s="21">
        <v>0.12740000000000001</v>
      </c>
      <c r="AB31" s="21">
        <v>0.12740000000000001</v>
      </c>
      <c r="AC31" s="21">
        <v>0.12740000000000001</v>
      </c>
      <c r="AD31" s="21">
        <v>0.12740000000000001</v>
      </c>
      <c r="AE31" s="21">
        <v>0.12740000000000001</v>
      </c>
      <c r="AF31" s="21">
        <v>0.12740000000000001</v>
      </c>
      <c r="AG31" s="21">
        <v>0.12740000000000001</v>
      </c>
      <c r="AH31" s="21">
        <v>0.12740000000000001</v>
      </c>
      <c r="AI31" s="22">
        <f t="shared" si="0"/>
        <v>3995391.4000000004</v>
      </c>
      <c r="AJ31" s="22">
        <f t="shared" si="0"/>
        <v>3995391.4000000004</v>
      </c>
      <c r="AK31" s="22">
        <f t="shared" si="0"/>
        <v>3995391.4000000004</v>
      </c>
      <c r="AL31" s="22">
        <f t="shared" si="0"/>
        <v>3995391.4000000004</v>
      </c>
      <c r="AM31" s="22">
        <f t="shared" si="0"/>
        <v>3995391.4000000004</v>
      </c>
      <c r="AN31" s="22">
        <f t="shared" si="0"/>
        <v>3995391.4000000004</v>
      </c>
      <c r="AO31" s="22">
        <f t="shared" si="0"/>
        <v>3995391.4000000004</v>
      </c>
      <c r="AP31" s="22">
        <f t="shared" si="0"/>
        <v>3995391.4000000004</v>
      </c>
      <c r="AQ31" s="22">
        <f t="shared" si="0"/>
        <v>3995391.4000000004</v>
      </c>
      <c r="AR31" s="22">
        <f t="shared" si="0"/>
        <v>3995391.4000000004</v>
      </c>
      <c r="AS31" s="22">
        <f t="shared" si="0"/>
        <v>3995391.4000000004</v>
      </c>
      <c r="AT31" s="22">
        <f t="shared" si="0"/>
        <v>3995391.4000000004</v>
      </c>
      <c r="AU31" s="22">
        <f t="shared" si="0"/>
        <v>3995391.4000000004</v>
      </c>
      <c r="AV31" s="22">
        <f t="shared" si="0"/>
        <v>3995391.4000000004</v>
      </c>
      <c r="AW31" s="22">
        <f t="shared" si="0"/>
        <v>3995391.4000000004</v>
      </c>
      <c r="AX31" s="22">
        <f t="shared" ref="AX31:AX44" si="8">$I31*AD31</f>
        <v>3995391.4000000004</v>
      </c>
      <c r="AY31" s="22">
        <f t="shared" si="1"/>
        <v>3995391.4000000004</v>
      </c>
      <c r="AZ31" s="22">
        <f t="shared" si="1"/>
        <v>3995391.4000000004</v>
      </c>
      <c r="BA31" s="22">
        <f t="shared" si="1"/>
        <v>3995391.4000000004</v>
      </c>
      <c r="BB31" s="22">
        <f t="shared" si="1"/>
        <v>3995391.4000000004</v>
      </c>
      <c r="BC31" s="23">
        <f t="shared" si="2"/>
        <v>79907828</v>
      </c>
      <c r="BD31" s="22">
        <f t="shared" si="3"/>
        <v>784025</v>
      </c>
      <c r="BE31" s="24">
        <f t="shared" si="4"/>
        <v>15680500</v>
      </c>
      <c r="BF31" s="24"/>
      <c r="BG31" s="17"/>
      <c r="BH31" s="17" t="s">
        <v>103</v>
      </c>
      <c r="BI31" s="17">
        <v>0</v>
      </c>
      <c r="BJ31" s="17">
        <v>0</v>
      </c>
    </row>
    <row r="32" spans="1:62" x14ac:dyDescent="0.25">
      <c r="A32" s="17" t="s">
        <v>206</v>
      </c>
      <c r="B32" s="17" t="s">
        <v>5</v>
      </c>
      <c r="C32" s="17" t="s">
        <v>207</v>
      </c>
      <c r="D32" s="17" t="s">
        <v>208</v>
      </c>
      <c r="E32" s="17" t="s">
        <v>209</v>
      </c>
      <c r="F32" s="17" t="s">
        <v>4</v>
      </c>
      <c r="G32" s="18">
        <v>4</v>
      </c>
      <c r="H32" s="18"/>
      <c r="I32" s="26">
        <v>6144000</v>
      </c>
      <c r="J32" s="23">
        <v>127.8</v>
      </c>
      <c r="K32" s="17" t="s">
        <v>111</v>
      </c>
      <c r="L32" s="17" t="s">
        <v>111</v>
      </c>
      <c r="M32" s="17" t="s">
        <v>310</v>
      </c>
      <c r="N32" s="20">
        <f t="shared" si="7"/>
        <v>127.8</v>
      </c>
      <c r="O32" s="21">
        <v>0.14699999999999999</v>
      </c>
      <c r="P32" s="21">
        <v>0.14479499999999998</v>
      </c>
      <c r="Q32" s="21">
        <v>0.14262307499999999</v>
      </c>
      <c r="R32" s="21">
        <v>0.14048372887499999</v>
      </c>
      <c r="S32" s="21">
        <v>0.138376472941875</v>
      </c>
      <c r="T32" s="21">
        <v>0.13630082584774686</v>
      </c>
      <c r="U32" s="21">
        <v>0.13425631346003064</v>
      </c>
      <c r="V32" s="21">
        <v>0.13224246875813017</v>
      </c>
      <c r="W32" s="21">
        <v>0.13025883172675823</v>
      </c>
      <c r="X32" s="21">
        <v>0.12830494925085684</v>
      </c>
      <c r="Y32" s="21">
        <v>0.12638037501209401</v>
      </c>
      <c r="Z32" s="21">
        <v>0.12448466938691259</v>
      </c>
      <c r="AA32" s="21">
        <v>0.12261739934610891</v>
      </c>
      <c r="AB32" s="21">
        <v>0.12077813835591727</v>
      </c>
      <c r="AC32" s="21">
        <v>0.11896646628057851</v>
      </c>
      <c r="AD32" s="21">
        <v>0.11718196928636983</v>
      </c>
      <c r="AE32" s="21">
        <v>0.11542423974707428</v>
      </c>
      <c r="AF32" s="21">
        <v>0.11369287615086816</v>
      </c>
      <c r="AG32" s="21">
        <v>0.11198748300860514</v>
      </c>
      <c r="AH32" s="21">
        <v>0.11030767076347607</v>
      </c>
      <c r="AI32" s="22">
        <f t="shared" ref="AI32:AW44" si="9">$I32*O32</f>
        <v>903168</v>
      </c>
      <c r="AJ32" s="22">
        <f t="shared" si="9"/>
        <v>889620.47999999986</v>
      </c>
      <c r="AK32" s="22">
        <f t="shared" si="9"/>
        <v>876276.17279999994</v>
      </c>
      <c r="AL32" s="22">
        <f t="shared" si="9"/>
        <v>863132.03020799998</v>
      </c>
      <c r="AM32" s="22">
        <f t="shared" si="9"/>
        <v>850185.04975488002</v>
      </c>
      <c r="AN32" s="22">
        <f t="shared" si="9"/>
        <v>837432.27400855673</v>
      </c>
      <c r="AO32" s="22">
        <f t="shared" si="9"/>
        <v>824870.78989842825</v>
      </c>
      <c r="AP32" s="22">
        <f t="shared" si="9"/>
        <v>812497.72804995172</v>
      </c>
      <c r="AQ32" s="22">
        <f t="shared" si="9"/>
        <v>800310.2621292026</v>
      </c>
      <c r="AR32" s="22">
        <f t="shared" si="9"/>
        <v>788305.60819726437</v>
      </c>
      <c r="AS32" s="22">
        <f t="shared" si="9"/>
        <v>776481.02407430555</v>
      </c>
      <c r="AT32" s="22">
        <f t="shared" si="9"/>
        <v>764833.80871319096</v>
      </c>
      <c r="AU32" s="22">
        <f t="shared" si="9"/>
        <v>753361.30158249312</v>
      </c>
      <c r="AV32" s="22">
        <f t="shared" si="9"/>
        <v>742060.88205875573</v>
      </c>
      <c r="AW32" s="22">
        <f t="shared" si="9"/>
        <v>730929.9688278744</v>
      </c>
      <c r="AX32" s="22">
        <f t="shared" si="8"/>
        <v>719966.01929545624</v>
      </c>
      <c r="AY32" s="22">
        <f t="shared" si="1"/>
        <v>709166.52900602436</v>
      </c>
      <c r="AZ32" s="22">
        <f t="shared" si="1"/>
        <v>698529.03107093403</v>
      </c>
      <c r="BA32" s="22">
        <f t="shared" si="1"/>
        <v>688051.09560487</v>
      </c>
      <c r="BB32" s="22">
        <f t="shared" si="1"/>
        <v>677730.32917079702</v>
      </c>
      <c r="BC32" s="23">
        <f t="shared" si="2"/>
        <v>15706908.384450985</v>
      </c>
      <c r="BD32" s="22">
        <f t="shared" si="3"/>
        <v>153600</v>
      </c>
      <c r="BE32" s="24">
        <f t="shared" si="4"/>
        <v>3072000</v>
      </c>
      <c r="BF32" s="24"/>
      <c r="BG32" s="17"/>
      <c r="BH32" s="17" t="s">
        <v>103</v>
      </c>
      <c r="BI32" s="17">
        <v>0</v>
      </c>
      <c r="BJ32" s="17">
        <v>0</v>
      </c>
    </row>
    <row r="33" spans="1:62" x14ac:dyDescent="0.25">
      <c r="A33" s="17" t="s">
        <v>210</v>
      </c>
      <c r="B33" s="17" t="s">
        <v>32</v>
      </c>
      <c r="C33" s="17" t="s">
        <v>211</v>
      </c>
      <c r="D33" s="17" t="s">
        <v>36</v>
      </c>
      <c r="E33" s="17" t="s">
        <v>212</v>
      </c>
      <c r="F33" s="17" t="s">
        <v>28</v>
      </c>
      <c r="G33" s="18">
        <v>2.8</v>
      </c>
      <c r="H33" s="18"/>
      <c r="I33" s="26">
        <v>21988476</v>
      </c>
      <c r="J33" s="20">
        <v>128</v>
      </c>
      <c r="K33" s="17" t="s">
        <v>111</v>
      </c>
      <c r="L33" s="17" t="s">
        <v>111</v>
      </c>
      <c r="M33" s="17" t="s">
        <v>310</v>
      </c>
      <c r="N33" s="20">
        <f t="shared" si="7"/>
        <v>128</v>
      </c>
      <c r="O33" s="21">
        <v>0.128</v>
      </c>
      <c r="P33" s="21">
        <v>0.128</v>
      </c>
      <c r="Q33" s="21">
        <v>0.128</v>
      </c>
      <c r="R33" s="21">
        <v>0.128</v>
      </c>
      <c r="S33" s="21">
        <v>0.128</v>
      </c>
      <c r="T33" s="21">
        <v>0.128</v>
      </c>
      <c r="U33" s="21">
        <v>0.128</v>
      </c>
      <c r="V33" s="21">
        <v>0.128</v>
      </c>
      <c r="W33" s="21">
        <v>0.128</v>
      </c>
      <c r="X33" s="21">
        <v>0.128</v>
      </c>
      <c r="Y33" s="21">
        <v>0.128</v>
      </c>
      <c r="Z33" s="21">
        <v>0.128</v>
      </c>
      <c r="AA33" s="21">
        <v>0.128</v>
      </c>
      <c r="AB33" s="21">
        <v>0.128</v>
      </c>
      <c r="AC33" s="21">
        <v>0.128</v>
      </c>
      <c r="AD33" s="21">
        <v>0.128</v>
      </c>
      <c r="AE33" s="21">
        <v>0.128</v>
      </c>
      <c r="AF33" s="21">
        <v>0.128</v>
      </c>
      <c r="AG33" s="21">
        <v>0.128</v>
      </c>
      <c r="AH33" s="21">
        <v>0.128</v>
      </c>
      <c r="AI33" s="22">
        <f t="shared" si="9"/>
        <v>2814524.9279999998</v>
      </c>
      <c r="AJ33" s="22">
        <f t="shared" si="9"/>
        <v>2814524.9279999998</v>
      </c>
      <c r="AK33" s="22">
        <f t="shared" si="9"/>
        <v>2814524.9279999998</v>
      </c>
      <c r="AL33" s="22">
        <f t="shared" si="9"/>
        <v>2814524.9279999998</v>
      </c>
      <c r="AM33" s="22">
        <f t="shared" si="9"/>
        <v>2814524.9279999998</v>
      </c>
      <c r="AN33" s="22">
        <f t="shared" si="9"/>
        <v>2814524.9279999998</v>
      </c>
      <c r="AO33" s="22">
        <f t="shared" si="9"/>
        <v>2814524.9279999998</v>
      </c>
      <c r="AP33" s="22">
        <f t="shared" si="9"/>
        <v>2814524.9279999998</v>
      </c>
      <c r="AQ33" s="22">
        <f t="shared" si="9"/>
        <v>2814524.9279999998</v>
      </c>
      <c r="AR33" s="22">
        <f t="shared" si="9"/>
        <v>2814524.9279999998</v>
      </c>
      <c r="AS33" s="22">
        <f t="shared" si="9"/>
        <v>2814524.9279999998</v>
      </c>
      <c r="AT33" s="22">
        <f t="shared" si="9"/>
        <v>2814524.9279999998</v>
      </c>
      <c r="AU33" s="22">
        <f t="shared" si="9"/>
        <v>2814524.9279999998</v>
      </c>
      <c r="AV33" s="22">
        <f t="shared" si="9"/>
        <v>2814524.9279999998</v>
      </c>
      <c r="AW33" s="22">
        <f t="shared" si="9"/>
        <v>2814524.9279999998</v>
      </c>
      <c r="AX33" s="22">
        <f t="shared" si="8"/>
        <v>2814524.9279999998</v>
      </c>
      <c r="AY33" s="22">
        <f t="shared" si="1"/>
        <v>2814524.9279999998</v>
      </c>
      <c r="AZ33" s="22">
        <f t="shared" si="1"/>
        <v>2814524.9279999998</v>
      </c>
      <c r="BA33" s="22">
        <f t="shared" si="1"/>
        <v>2814524.9279999998</v>
      </c>
      <c r="BB33" s="22">
        <f t="shared" si="1"/>
        <v>2814524.9279999998</v>
      </c>
      <c r="BC33" s="23">
        <f t="shared" si="2"/>
        <v>56290498.560000025</v>
      </c>
      <c r="BD33" s="22">
        <f t="shared" si="3"/>
        <v>549711.9</v>
      </c>
      <c r="BE33" s="24">
        <f t="shared" si="4"/>
        <v>10994238</v>
      </c>
      <c r="BF33" s="24"/>
      <c r="BG33" s="17"/>
      <c r="BH33" s="17" t="s">
        <v>103</v>
      </c>
      <c r="BI33" s="17">
        <v>0</v>
      </c>
      <c r="BJ33" s="17">
        <v>0</v>
      </c>
    </row>
    <row r="34" spans="1:62" x14ac:dyDescent="0.25">
      <c r="A34" s="17" t="s">
        <v>213</v>
      </c>
      <c r="B34" s="17" t="s">
        <v>32</v>
      </c>
      <c r="C34" s="17" t="s">
        <v>214</v>
      </c>
      <c r="D34" s="17" t="s">
        <v>68</v>
      </c>
      <c r="E34" s="17" t="s">
        <v>215</v>
      </c>
      <c r="F34" s="17" t="s">
        <v>4</v>
      </c>
      <c r="G34" s="18">
        <v>1.7</v>
      </c>
      <c r="H34" s="18"/>
      <c r="I34" s="26">
        <v>3005000</v>
      </c>
      <c r="J34" s="20">
        <v>132.11000000000001</v>
      </c>
      <c r="K34" s="17" t="s">
        <v>111</v>
      </c>
      <c r="L34" s="17" t="s">
        <v>111</v>
      </c>
      <c r="M34" s="17" t="s">
        <v>310</v>
      </c>
      <c r="N34" s="20">
        <f t="shared" si="7"/>
        <v>132.11000000000001</v>
      </c>
      <c r="O34" s="21">
        <v>0.12</v>
      </c>
      <c r="P34" s="21">
        <v>0.1212</v>
      </c>
      <c r="Q34" s="21">
        <v>0.12241200000000001</v>
      </c>
      <c r="R34" s="21">
        <v>0.12363612</v>
      </c>
      <c r="S34" s="21">
        <v>0.12487248120000001</v>
      </c>
      <c r="T34" s="21">
        <v>0.12612120601200003</v>
      </c>
      <c r="U34" s="21">
        <v>0.12738241807212003</v>
      </c>
      <c r="V34" s="21">
        <v>0.12865624225284122</v>
      </c>
      <c r="W34" s="21">
        <v>0.12994280467536964</v>
      </c>
      <c r="X34" s="21">
        <v>0.13124223272212332</v>
      </c>
      <c r="Y34" s="21">
        <v>0.13255465504934458</v>
      </c>
      <c r="Z34" s="21">
        <v>0.13388020159983802</v>
      </c>
      <c r="AA34" s="21">
        <v>0.13521900361583639</v>
      </c>
      <c r="AB34" s="21">
        <v>0.13657119365199474</v>
      </c>
      <c r="AC34" s="21">
        <v>0.13793690558851468</v>
      </c>
      <c r="AD34" s="21">
        <v>0.13931627464439983</v>
      </c>
      <c r="AE34" s="21">
        <v>0.14070943739084385</v>
      </c>
      <c r="AF34" s="21">
        <v>0.14211653176475231</v>
      </c>
      <c r="AG34" s="21">
        <v>0.14353769708239983</v>
      </c>
      <c r="AH34" s="21">
        <v>0.14497307405322382</v>
      </c>
      <c r="AI34" s="22">
        <f t="shared" si="9"/>
        <v>360600</v>
      </c>
      <c r="AJ34" s="22">
        <f t="shared" si="9"/>
        <v>364206</v>
      </c>
      <c r="AK34" s="22">
        <f t="shared" si="9"/>
        <v>367848.06</v>
      </c>
      <c r="AL34" s="22">
        <f t="shared" si="9"/>
        <v>371526.54060000001</v>
      </c>
      <c r="AM34" s="22">
        <f t="shared" si="9"/>
        <v>375241.80600600003</v>
      </c>
      <c r="AN34" s="22">
        <f t="shared" si="9"/>
        <v>378994.22406606009</v>
      </c>
      <c r="AO34" s="22">
        <f t="shared" si="9"/>
        <v>382784.1663067207</v>
      </c>
      <c r="AP34" s="22">
        <f t="shared" si="9"/>
        <v>386612.00796978787</v>
      </c>
      <c r="AQ34" s="22">
        <f t="shared" si="9"/>
        <v>390478.12804948579</v>
      </c>
      <c r="AR34" s="22">
        <f t="shared" si="9"/>
        <v>394382.90932998055</v>
      </c>
      <c r="AS34" s="22">
        <f t="shared" si="9"/>
        <v>398326.73842328048</v>
      </c>
      <c r="AT34" s="22">
        <f t="shared" si="9"/>
        <v>402310.00580751325</v>
      </c>
      <c r="AU34" s="22">
        <f t="shared" si="9"/>
        <v>406333.10586558835</v>
      </c>
      <c r="AV34" s="22">
        <f t="shared" si="9"/>
        <v>410396.43692424422</v>
      </c>
      <c r="AW34" s="22">
        <f t="shared" si="9"/>
        <v>414500.40129348659</v>
      </c>
      <c r="AX34" s="22">
        <f t="shared" si="8"/>
        <v>418645.40530642151</v>
      </c>
      <c r="AY34" s="22">
        <f t="shared" si="1"/>
        <v>422831.8593594858</v>
      </c>
      <c r="AZ34" s="22">
        <f t="shared" si="1"/>
        <v>427060.17795308068</v>
      </c>
      <c r="BA34" s="22">
        <f t="shared" si="1"/>
        <v>431330.7797326115</v>
      </c>
      <c r="BB34" s="22">
        <f t="shared" si="1"/>
        <v>435644.08752993756</v>
      </c>
      <c r="BC34" s="23">
        <f t="shared" si="2"/>
        <v>7940052.8405236835</v>
      </c>
      <c r="BD34" s="22">
        <f t="shared" si="3"/>
        <v>75125</v>
      </c>
      <c r="BE34" s="24">
        <f t="shared" si="4"/>
        <v>1502500</v>
      </c>
      <c r="BF34" s="24"/>
      <c r="BG34" s="17"/>
      <c r="BH34" s="17" t="s">
        <v>103</v>
      </c>
      <c r="BI34" s="17">
        <v>0</v>
      </c>
      <c r="BJ34" s="17">
        <v>0</v>
      </c>
    </row>
    <row r="35" spans="1:62" x14ac:dyDescent="0.25">
      <c r="A35" s="17" t="s">
        <v>216</v>
      </c>
      <c r="B35" s="17" t="s">
        <v>32</v>
      </c>
      <c r="C35" s="17" t="s">
        <v>217</v>
      </c>
      <c r="D35" s="17" t="s">
        <v>218</v>
      </c>
      <c r="E35" s="17" t="s">
        <v>219</v>
      </c>
      <c r="F35" s="17" t="s">
        <v>28</v>
      </c>
      <c r="G35" s="18">
        <v>2.8</v>
      </c>
      <c r="H35" s="18"/>
      <c r="I35" s="26">
        <v>21988476</v>
      </c>
      <c r="J35" s="20">
        <v>135</v>
      </c>
      <c r="K35" s="17" t="s">
        <v>111</v>
      </c>
      <c r="L35" s="17" t="s">
        <v>111</v>
      </c>
      <c r="M35" s="17" t="s">
        <v>310</v>
      </c>
      <c r="N35" s="20">
        <f t="shared" si="7"/>
        <v>135</v>
      </c>
      <c r="O35" s="21">
        <v>0.13500000000000001</v>
      </c>
      <c r="P35" s="21">
        <v>0.13500000000000001</v>
      </c>
      <c r="Q35" s="21">
        <v>0.13500000000000001</v>
      </c>
      <c r="R35" s="21">
        <v>0.13500000000000001</v>
      </c>
      <c r="S35" s="21">
        <v>0.13500000000000001</v>
      </c>
      <c r="T35" s="21">
        <v>0.13500000000000001</v>
      </c>
      <c r="U35" s="21">
        <v>0.13500000000000001</v>
      </c>
      <c r="V35" s="21">
        <v>0.13500000000000001</v>
      </c>
      <c r="W35" s="21">
        <v>0.13500000000000001</v>
      </c>
      <c r="X35" s="21">
        <v>0.13500000000000001</v>
      </c>
      <c r="Y35" s="21">
        <v>0.13500000000000001</v>
      </c>
      <c r="Z35" s="21">
        <v>0.13500000000000001</v>
      </c>
      <c r="AA35" s="21">
        <v>0.13500000000000001</v>
      </c>
      <c r="AB35" s="21">
        <v>0.13500000000000001</v>
      </c>
      <c r="AC35" s="21">
        <v>0.13500000000000001</v>
      </c>
      <c r="AD35" s="21">
        <v>0.13500000000000001</v>
      </c>
      <c r="AE35" s="21">
        <v>0.13500000000000001</v>
      </c>
      <c r="AF35" s="21">
        <v>0.13500000000000001</v>
      </c>
      <c r="AG35" s="21">
        <v>0.13500000000000001</v>
      </c>
      <c r="AH35" s="21">
        <v>0.13500000000000001</v>
      </c>
      <c r="AI35" s="22">
        <f t="shared" si="9"/>
        <v>2968444.2600000002</v>
      </c>
      <c r="AJ35" s="22">
        <f t="shared" si="9"/>
        <v>2968444.2600000002</v>
      </c>
      <c r="AK35" s="22">
        <f t="shared" si="9"/>
        <v>2968444.2600000002</v>
      </c>
      <c r="AL35" s="22">
        <f t="shared" si="9"/>
        <v>2968444.2600000002</v>
      </c>
      <c r="AM35" s="22">
        <f t="shared" si="9"/>
        <v>2968444.2600000002</v>
      </c>
      <c r="AN35" s="22">
        <f t="shared" si="9"/>
        <v>2968444.2600000002</v>
      </c>
      <c r="AO35" s="22">
        <f t="shared" si="9"/>
        <v>2968444.2600000002</v>
      </c>
      <c r="AP35" s="22">
        <f t="shared" si="9"/>
        <v>2968444.2600000002</v>
      </c>
      <c r="AQ35" s="22">
        <f t="shared" si="9"/>
        <v>2968444.2600000002</v>
      </c>
      <c r="AR35" s="22">
        <f t="shared" si="9"/>
        <v>2968444.2600000002</v>
      </c>
      <c r="AS35" s="22">
        <f t="shared" si="9"/>
        <v>2968444.2600000002</v>
      </c>
      <c r="AT35" s="22">
        <f t="shared" si="9"/>
        <v>2968444.2600000002</v>
      </c>
      <c r="AU35" s="22">
        <f t="shared" si="9"/>
        <v>2968444.2600000002</v>
      </c>
      <c r="AV35" s="22">
        <f t="shared" si="9"/>
        <v>2968444.2600000002</v>
      </c>
      <c r="AW35" s="22">
        <f t="shared" si="9"/>
        <v>2968444.2600000002</v>
      </c>
      <c r="AX35" s="22">
        <f t="shared" si="8"/>
        <v>2968444.2600000002</v>
      </c>
      <c r="AY35" s="22">
        <f t="shared" si="1"/>
        <v>2968444.2600000002</v>
      </c>
      <c r="AZ35" s="22">
        <f t="shared" si="1"/>
        <v>2968444.2600000002</v>
      </c>
      <c r="BA35" s="22">
        <f t="shared" si="1"/>
        <v>2968444.2600000002</v>
      </c>
      <c r="BB35" s="22">
        <f t="shared" si="1"/>
        <v>2968444.2600000002</v>
      </c>
      <c r="BC35" s="23">
        <f t="shared" si="2"/>
        <v>59368885.199999996</v>
      </c>
      <c r="BD35" s="22">
        <f t="shared" si="3"/>
        <v>549711.9</v>
      </c>
      <c r="BE35" s="24">
        <f t="shared" si="4"/>
        <v>10994238</v>
      </c>
      <c r="BF35" s="24"/>
      <c r="BG35" s="17"/>
      <c r="BH35" s="17" t="s">
        <v>103</v>
      </c>
      <c r="BI35" s="17">
        <v>0</v>
      </c>
      <c r="BJ35" s="17">
        <v>0</v>
      </c>
    </row>
    <row r="36" spans="1:62" x14ac:dyDescent="0.25">
      <c r="A36" s="17" t="s">
        <v>220</v>
      </c>
      <c r="B36" s="17" t="s">
        <v>32</v>
      </c>
      <c r="C36" s="17" t="s">
        <v>221</v>
      </c>
      <c r="D36" s="17" t="s">
        <v>222</v>
      </c>
      <c r="E36" s="17" t="s">
        <v>223</v>
      </c>
      <c r="F36" s="17" t="s">
        <v>28</v>
      </c>
      <c r="G36" s="18">
        <v>4</v>
      </c>
      <c r="H36" s="18"/>
      <c r="I36" s="26">
        <v>32587200</v>
      </c>
      <c r="J36" s="20">
        <v>136.35</v>
      </c>
      <c r="K36" s="17" t="s">
        <v>111</v>
      </c>
      <c r="L36" s="17" t="s">
        <v>111</v>
      </c>
      <c r="M36" s="17" t="s">
        <v>310</v>
      </c>
      <c r="N36" s="20">
        <f t="shared" si="7"/>
        <v>136.35</v>
      </c>
      <c r="O36" s="21">
        <v>0.1477</v>
      </c>
      <c r="P36" s="21">
        <v>0.1477</v>
      </c>
      <c r="Q36" s="21">
        <v>0.1477</v>
      </c>
      <c r="R36" s="21">
        <v>0.1477</v>
      </c>
      <c r="S36" s="21">
        <v>0.1477</v>
      </c>
      <c r="T36" s="21">
        <v>0.1477</v>
      </c>
      <c r="U36" s="21">
        <v>0.1477</v>
      </c>
      <c r="V36" s="21">
        <v>0.1477</v>
      </c>
      <c r="W36" s="21">
        <v>0.1477</v>
      </c>
      <c r="X36" s="21">
        <v>0.1477</v>
      </c>
      <c r="Y36" s="21">
        <v>0.125</v>
      </c>
      <c r="Z36" s="21">
        <v>0.125</v>
      </c>
      <c r="AA36" s="21">
        <v>0.125</v>
      </c>
      <c r="AB36" s="21">
        <v>0.125</v>
      </c>
      <c r="AC36" s="21">
        <v>0.125</v>
      </c>
      <c r="AD36" s="21">
        <v>0.125</v>
      </c>
      <c r="AE36" s="21">
        <v>0.125</v>
      </c>
      <c r="AF36" s="21">
        <v>0.125</v>
      </c>
      <c r="AG36" s="21">
        <v>0.125</v>
      </c>
      <c r="AH36" s="21">
        <v>0.125</v>
      </c>
      <c r="AI36" s="22">
        <f t="shared" si="9"/>
        <v>4813129.4399999995</v>
      </c>
      <c r="AJ36" s="22">
        <f t="shared" si="9"/>
        <v>4813129.4399999995</v>
      </c>
      <c r="AK36" s="22">
        <f t="shared" si="9"/>
        <v>4813129.4399999995</v>
      </c>
      <c r="AL36" s="22">
        <f t="shared" si="9"/>
        <v>4813129.4399999995</v>
      </c>
      <c r="AM36" s="22">
        <f t="shared" si="9"/>
        <v>4813129.4399999995</v>
      </c>
      <c r="AN36" s="22">
        <f t="shared" si="9"/>
        <v>4813129.4399999995</v>
      </c>
      <c r="AO36" s="22">
        <f t="shared" si="9"/>
        <v>4813129.4399999995</v>
      </c>
      <c r="AP36" s="22">
        <f t="shared" si="9"/>
        <v>4813129.4399999995</v>
      </c>
      <c r="AQ36" s="22">
        <f t="shared" si="9"/>
        <v>4813129.4399999995</v>
      </c>
      <c r="AR36" s="22">
        <f t="shared" si="9"/>
        <v>4813129.4399999995</v>
      </c>
      <c r="AS36" s="22">
        <f t="shared" si="9"/>
        <v>4073400</v>
      </c>
      <c r="AT36" s="22">
        <f t="shared" si="9"/>
        <v>4073400</v>
      </c>
      <c r="AU36" s="22">
        <f t="shared" si="9"/>
        <v>4073400</v>
      </c>
      <c r="AV36" s="22">
        <f t="shared" si="9"/>
        <v>4073400</v>
      </c>
      <c r="AW36" s="22">
        <f t="shared" si="9"/>
        <v>4073400</v>
      </c>
      <c r="AX36" s="22">
        <f t="shared" si="8"/>
        <v>4073400</v>
      </c>
      <c r="AY36" s="22">
        <f t="shared" si="1"/>
        <v>4073400</v>
      </c>
      <c r="AZ36" s="22">
        <f t="shared" si="1"/>
        <v>4073400</v>
      </c>
      <c r="BA36" s="22">
        <f t="shared" si="1"/>
        <v>4073400</v>
      </c>
      <c r="BB36" s="22">
        <f t="shared" si="1"/>
        <v>4073400</v>
      </c>
      <c r="BC36" s="23">
        <f t="shared" si="2"/>
        <v>88865294.399999976</v>
      </c>
      <c r="BD36" s="22">
        <f t="shared" si="3"/>
        <v>814680</v>
      </c>
      <c r="BE36" s="24">
        <f t="shared" si="4"/>
        <v>16293600</v>
      </c>
      <c r="BF36" s="24"/>
      <c r="BG36" s="17"/>
      <c r="BH36" s="17" t="s">
        <v>103</v>
      </c>
      <c r="BI36" s="17">
        <v>0</v>
      </c>
      <c r="BJ36" s="17">
        <v>0</v>
      </c>
    </row>
    <row r="37" spans="1:62" x14ac:dyDescent="0.25">
      <c r="A37" s="17" t="s">
        <v>224</v>
      </c>
      <c r="B37" s="17" t="s">
        <v>32</v>
      </c>
      <c r="C37" s="17" t="s">
        <v>225</v>
      </c>
      <c r="D37" s="17" t="s">
        <v>226</v>
      </c>
      <c r="E37" s="17" t="s">
        <v>227</v>
      </c>
      <c r="F37" s="17" t="s">
        <v>28</v>
      </c>
      <c r="G37" s="18">
        <v>2.8</v>
      </c>
      <c r="H37" s="18"/>
      <c r="I37" s="26">
        <v>13381559</v>
      </c>
      <c r="J37" s="20">
        <v>137</v>
      </c>
      <c r="K37" s="17" t="s">
        <v>111</v>
      </c>
      <c r="L37" s="17" t="s">
        <v>111</v>
      </c>
      <c r="M37" s="17" t="s">
        <v>310</v>
      </c>
      <c r="N37" s="20">
        <f t="shared" si="7"/>
        <v>137</v>
      </c>
      <c r="O37" s="21">
        <v>0.13700000000000001</v>
      </c>
      <c r="P37" s="21">
        <v>0.13700000000000001</v>
      </c>
      <c r="Q37" s="21">
        <v>0.13700000000000001</v>
      </c>
      <c r="R37" s="21">
        <v>0.13700000000000001</v>
      </c>
      <c r="S37" s="21">
        <v>0.13700000000000001</v>
      </c>
      <c r="T37" s="21">
        <v>0.13700000000000001</v>
      </c>
      <c r="U37" s="21">
        <v>0.13700000000000001</v>
      </c>
      <c r="V37" s="21">
        <v>0.13700000000000001</v>
      </c>
      <c r="W37" s="21">
        <v>0.13700000000000001</v>
      </c>
      <c r="X37" s="21">
        <v>0.13700000000000001</v>
      </c>
      <c r="Y37" s="21">
        <v>0.13700000000000001</v>
      </c>
      <c r="Z37" s="21">
        <v>0.13700000000000001</v>
      </c>
      <c r="AA37" s="21">
        <v>0.13700000000000001</v>
      </c>
      <c r="AB37" s="21">
        <v>0.13700000000000001</v>
      </c>
      <c r="AC37" s="21">
        <v>0.13700000000000001</v>
      </c>
      <c r="AD37" s="21">
        <v>0.13700000000000001</v>
      </c>
      <c r="AE37" s="21">
        <v>0.13700000000000001</v>
      </c>
      <c r="AF37" s="21">
        <v>0.13700000000000001</v>
      </c>
      <c r="AG37" s="21">
        <v>0.13700000000000001</v>
      </c>
      <c r="AH37" s="21">
        <v>0.13700000000000001</v>
      </c>
      <c r="AI37" s="22">
        <f t="shared" si="9"/>
        <v>1833273.5830000001</v>
      </c>
      <c r="AJ37" s="22">
        <f t="shared" si="9"/>
        <v>1833273.5830000001</v>
      </c>
      <c r="AK37" s="22">
        <f t="shared" si="9"/>
        <v>1833273.5830000001</v>
      </c>
      <c r="AL37" s="22">
        <f t="shared" si="9"/>
        <v>1833273.5830000001</v>
      </c>
      <c r="AM37" s="22">
        <f t="shared" si="9"/>
        <v>1833273.5830000001</v>
      </c>
      <c r="AN37" s="22">
        <f t="shared" si="9"/>
        <v>1833273.5830000001</v>
      </c>
      <c r="AO37" s="22">
        <f t="shared" si="9"/>
        <v>1833273.5830000001</v>
      </c>
      <c r="AP37" s="22">
        <f t="shared" si="9"/>
        <v>1833273.5830000001</v>
      </c>
      <c r="AQ37" s="22">
        <f t="shared" si="9"/>
        <v>1833273.5830000001</v>
      </c>
      <c r="AR37" s="22">
        <f t="shared" si="9"/>
        <v>1833273.5830000001</v>
      </c>
      <c r="AS37" s="22">
        <f t="shared" si="9"/>
        <v>1833273.5830000001</v>
      </c>
      <c r="AT37" s="22">
        <f t="shared" si="9"/>
        <v>1833273.5830000001</v>
      </c>
      <c r="AU37" s="22">
        <f t="shared" si="9"/>
        <v>1833273.5830000001</v>
      </c>
      <c r="AV37" s="22">
        <f t="shared" si="9"/>
        <v>1833273.5830000001</v>
      </c>
      <c r="AW37" s="22">
        <f t="shared" si="9"/>
        <v>1833273.5830000001</v>
      </c>
      <c r="AX37" s="22">
        <f t="shared" si="8"/>
        <v>1833273.5830000001</v>
      </c>
      <c r="AY37" s="22">
        <f t="shared" si="1"/>
        <v>1833273.5830000001</v>
      </c>
      <c r="AZ37" s="22">
        <f t="shared" si="1"/>
        <v>1833273.5830000001</v>
      </c>
      <c r="BA37" s="22">
        <f t="shared" si="1"/>
        <v>1833273.5830000001</v>
      </c>
      <c r="BB37" s="22">
        <f t="shared" si="1"/>
        <v>1833273.5830000001</v>
      </c>
      <c r="BC37" s="23">
        <f t="shared" si="2"/>
        <v>36665471.660000004</v>
      </c>
      <c r="BD37" s="22">
        <f t="shared" si="3"/>
        <v>334538.97500000003</v>
      </c>
      <c r="BE37" s="24">
        <f t="shared" si="4"/>
        <v>6690779.5000000009</v>
      </c>
      <c r="BF37" s="24"/>
      <c r="BG37" s="17"/>
      <c r="BH37" s="17" t="s">
        <v>103</v>
      </c>
      <c r="BI37" s="17">
        <v>0</v>
      </c>
      <c r="BJ37" s="17">
        <v>0</v>
      </c>
    </row>
    <row r="38" spans="1:62" x14ac:dyDescent="0.25">
      <c r="A38" s="17" t="s">
        <v>228</v>
      </c>
      <c r="B38" s="17" t="s">
        <v>32</v>
      </c>
      <c r="C38" s="17" t="s">
        <v>67</v>
      </c>
      <c r="D38" s="17" t="s">
        <v>68</v>
      </c>
      <c r="E38" s="17" t="s">
        <v>69</v>
      </c>
      <c r="F38" s="17" t="s">
        <v>4</v>
      </c>
      <c r="G38" s="18">
        <v>0.45</v>
      </c>
      <c r="H38" s="17"/>
      <c r="I38" s="26">
        <v>821000</v>
      </c>
      <c r="J38" s="20">
        <v>140</v>
      </c>
      <c r="K38" s="17" t="s">
        <v>111</v>
      </c>
      <c r="L38" s="17" t="s">
        <v>111</v>
      </c>
      <c r="M38" s="17" t="s">
        <v>310</v>
      </c>
      <c r="N38" s="20">
        <f t="shared" si="7"/>
        <v>140</v>
      </c>
      <c r="O38" s="21">
        <v>0.14000000000000001</v>
      </c>
      <c r="P38" s="21">
        <v>0.14000000000000001</v>
      </c>
      <c r="Q38" s="21">
        <v>0.14000000000000001</v>
      </c>
      <c r="R38" s="21">
        <v>0.14000000000000001</v>
      </c>
      <c r="S38" s="21">
        <v>0.14000000000000001</v>
      </c>
      <c r="T38" s="21">
        <v>0.14000000000000001</v>
      </c>
      <c r="U38" s="21">
        <v>0.14000000000000001</v>
      </c>
      <c r="V38" s="21">
        <v>0.14000000000000001</v>
      </c>
      <c r="W38" s="21">
        <v>0.14000000000000001</v>
      </c>
      <c r="X38" s="21">
        <v>0.14000000000000001</v>
      </c>
      <c r="Y38" s="21">
        <v>0.14000000000000001</v>
      </c>
      <c r="Z38" s="21">
        <v>0.14000000000000001</v>
      </c>
      <c r="AA38" s="21">
        <v>0.14000000000000001</v>
      </c>
      <c r="AB38" s="21">
        <v>0.14000000000000001</v>
      </c>
      <c r="AC38" s="21">
        <v>0.14000000000000001</v>
      </c>
      <c r="AD38" s="21">
        <v>0.14000000000000001</v>
      </c>
      <c r="AE38" s="21">
        <v>0.14000000000000001</v>
      </c>
      <c r="AF38" s="21">
        <v>0.14000000000000001</v>
      </c>
      <c r="AG38" s="21">
        <v>0.14000000000000001</v>
      </c>
      <c r="AH38" s="21">
        <v>0.14000000000000001</v>
      </c>
      <c r="AI38" s="22">
        <f t="shared" si="9"/>
        <v>114940.00000000001</v>
      </c>
      <c r="AJ38" s="22">
        <f t="shared" si="9"/>
        <v>114940.00000000001</v>
      </c>
      <c r="AK38" s="22">
        <f t="shared" si="9"/>
        <v>114940.00000000001</v>
      </c>
      <c r="AL38" s="22">
        <f t="shared" si="9"/>
        <v>114940.00000000001</v>
      </c>
      <c r="AM38" s="22">
        <f t="shared" si="9"/>
        <v>114940.00000000001</v>
      </c>
      <c r="AN38" s="22">
        <f t="shared" si="9"/>
        <v>114940.00000000001</v>
      </c>
      <c r="AO38" s="22">
        <f t="shared" si="9"/>
        <v>114940.00000000001</v>
      </c>
      <c r="AP38" s="22">
        <f t="shared" si="9"/>
        <v>114940.00000000001</v>
      </c>
      <c r="AQ38" s="22">
        <f t="shared" si="9"/>
        <v>114940.00000000001</v>
      </c>
      <c r="AR38" s="22">
        <f t="shared" si="9"/>
        <v>114940.00000000001</v>
      </c>
      <c r="AS38" s="22">
        <f t="shared" si="9"/>
        <v>114940.00000000001</v>
      </c>
      <c r="AT38" s="22">
        <f t="shared" si="9"/>
        <v>114940.00000000001</v>
      </c>
      <c r="AU38" s="22">
        <f t="shared" si="9"/>
        <v>114940.00000000001</v>
      </c>
      <c r="AV38" s="22">
        <f t="shared" si="9"/>
        <v>114940.00000000001</v>
      </c>
      <c r="AW38" s="22">
        <f t="shared" si="9"/>
        <v>114940.00000000001</v>
      </c>
      <c r="AX38" s="22">
        <f t="shared" si="8"/>
        <v>114940.00000000001</v>
      </c>
      <c r="AY38" s="22">
        <f t="shared" si="1"/>
        <v>114940.00000000001</v>
      </c>
      <c r="AZ38" s="22">
        <f t="shared" si="1"/>
        <v>114940.00000000001</v>
      </c>
      <c r="BA38" s="22">
        <f t="shared" si="1"/>
        <v>114940.00000000001</v>
      </c>
      <c r="BB38" s="22">
        <f t="shared" si="1"/>
        <v>114940.00000000001</v>
      </c>
      <c r="BC38" s="23">
        <f t="shared" si="2"/>
        <v>2298800.0000000005</v>
      </c>
      <c r="BD38" s="22">
        <f t="shared" si="3"/>
        <v>20525</v>
      </c>
      <c r="BE38" s="24">
        <f t="shared" si="4"/>
        <v>410500</v>
      </c>
      <c r="BF38" s="24"/>
      <c r="BG38" s="17"/>
      <c r="BH38" s="17" t="s">
        <v>103</v>
      </c>
      <c r="BI38" s="17">
        <v>0</v>
      </c>
      <c r="BJ38" s="17">
        <v>0</v>
      </c>
    </row>
    <row r="39" spans="1:62" x14ac:dyDescent="0.25">
      <c r="A39" s="17" t="s">
        <v>229</v>
      </c>
      <c r="B39" s="17" t="s">
        <v>5</v>
      </c>
      <c r="C39" s="17" t="s">
        <v>230</v>
      </c>
      <c r="D39" s="17" t="s">
        <v>231</v>
      </c>
      <c r="E39" s="17" t="s">
        <v>232</v>
      </c>
      <c r="F39" s="17" t="s">
        <v>4</v>
      </c>
      <c r="G39" s="18">
        <v>1.625</v>
      </c>
      <c r="H39" s="17"/>
      <c r="I39" s="26">
        <v>2400999</v>
      </c>
      <c r="J39" s="20">
        <v>145</v>
      </c>
      <c r="K39" s="17" t="s">
        <v>111</v>
      </c>
      <c r="L39" s="17" t="s">
        <v>111</v>
      </c>
      <c r="M39" s="17" t="s">
        <v>310</v>
      </c>
      <c r="N39" s="20">
        <f t="shared" si="7"/>
        <v>145</v>
      </c>
      <c r="O39" s="21">
        <v>0.14499999999999999</v>
      </c>
      <c r="P39" s="21">
        <v>0.14499999999999999</v>
      </c>
      <c r="Q39" s="21">
        <v>0.14499999999999999</v>
      </c>
      <c r="R39" s="21">
        <v>0.14499999999999999</v>
      </c>
      <c r="S39" s="21">
        <v>0.14499999999999999</v>
      </c>
      <c r="T39" s="21">
        <v>0.14499999999999999</v>
      </c>
      <c r="U39" s="21">
        <v>0.14499999999999999</v>
      </c>
      <c r="V39" s="21">
        <v>0.14499999999999999</v>
      </c>
      <c r="W39" s="21">
        <v>0.14499999999999999</v>
      </c>
      <c r="X39" s="21">
        <v>0.14499999999999999</v>
      </c>
      <c r="Y39" s="21">
        <v>0.14499999999999999</v>
      </c>
      <c r="Z39" s="21">
        <v>0.14499999999999999</v>
      </c>
      <c r="AA39" s="21">
        <v>0.14499999999999999</v>
      </c>
      <c r="AB39" s="21">
        <v>0.14499999999999999</v>
      </c>
      <c r="AC39" s="21">
        <v>0.14499999999999999</v>
      </c>
      <c r="AD39" s="21">
        <v>0.14499999999999999</v>
      </c>
      <c r="AE39" s="21">
        <v>0.14499999999999999</v>
      </c>
      <c r="AF39" s="21">
        <v>0.14499999999999999</v>
      </c>
      <c r="AG39" s="21">
        <v>0.14499999999999999</v>
      </c>
      <c r="AH39" s="21">
        <v>0.14499999999999999</v>
      </c>
      <c r="AI39" s="22">
        <f t="shared" si="9"/>
        <v>348144.85499999998</v>
      </c>
      <c r="AJ39" s="22">
        <f t="shared" si="9"/>
        <v>348144.85499999998</v>
      </c>
      <c r="AK39" s="22">
        <f t="shared" si="9"/>
        <v>348144.85499999998</v>
      </c>
      <c r="AL39" s="22">
        <f t="shared" si="9"/>
        <v>348144.85499999998</v>
      </c>
      <c r="AM39" s="22">
        <f t="shared" si="9"/>
        <v>348144.85499999998</v>
      </c>
      <c r="AN39" s="22">
        <f t="shared" si="9"/>
        <v>348144.85499999998</v>
      </c>
      <c r="AO39" s="22">
        <f t="shared" si="9"/>
        <v>348144.85499999998</v>
      </c>
      <c r="AP39" s="22">
        <f t="shared" si="9"/>
        <v>348144.85499999998</v>
      </c>
      <c r="AQ39" s="22">
        <f t="shared" si="9"/>
        <v>348144.85499999998</v>
      </c>
      <c r="AR39" s="22">
        <f t="shared" si="9"/>
        <v>348144.85499999998</v>
      </c>
      <c r="AS39" s="22">
        <f t="shared" si="9"/>
        <v>348144.85499999998</v>
      </c>
      <c r="AT39" s="22">
        <f t="shared" si="9"/>
        <v>348144.85499999998</v>
      </c>
      <c r="AU39" s="22">
        <f t="shared" si="9"/>
        <v>348144.85499999998</v>
      </c>
      <c r="AV39" s="22">
        <f t="shared" si="9"/>
        <v>348144.85499999998</v>
      </c>
      <c r="AW39" s="22">
        <f t="shared" si="9"/>
        <v>348144.85499999998</v>
      </c>
      <c r="AX39" s="22">
        <f t="shared" si="8"/>
        <v>348144.85499999998</v>
      </c>
      <c r="AY39" s="22">
        <f t="shared" si="1"/>
        <v>348144.85499999998</v>
      </c>
      <c r="AZ39" s="22">
        <f t="shared" si="1"/>
        <v>348144.85499999998</v>
      </c>
      <c r="BA39" s="22">
        <f t="shared" si="1"/>
        <v>348144.85499999998</v>
      </c>
      <c r="BB39" s="22">
        <f t="shared" si="1"/>
        <v>348144.85499999998</v>
      </c>
      <c r="BC39" s="23">
        <f t="shared" si="2"/>
        <v>6962897.1000000034</v>
      </c>
      <c r="BD39" s="22">
        <f t="shared" si="3"/>
        <v>60024.975000000006</v>
      </c>
      <c r="BE39" s="24">
        <f t="shared" si="4"/>
        <v>1200499.5</v>
      </c>
      <c r="BF39" s="24"/>
      <c r="BG39" s="17"/>
      <c r="BH39" s="17" t="s">
        <v>103</v>
      </c>
      <c r="BI39" s="17">
        <v>0</v>
      </c>
      <c r="BJ39" s="17">
        <v>0</v>
      </c>
    </row>
    <row r="40" spans="1:62" x14ac:dyDescent="0.25">
      <c r="A40" s="17" t="s">
        <v>239</v>
      </c>
      <c r="B40" s="17" t="s">
        <v>32</v>
      </c>
      <c r="C40" s="17" t="s">
        <v>240</v>
      </c>
      <c r="D40" s="17" t="s">
        <v>241</v>
      </c>
      <c r="E40" s="17" t="s">
        <v>242</v>
      </c>
      <c r="F40" s="17" t="s">
        <v>15</v>
      </c>
      <c r="G40" s="18">
        <v>4</v>
      </c>
      <c r="H40" s="17"/>
      <c r="I40" s="26">
        <v>9077000</v>
      </c>
      <c r="J40" s="20">
        <v>155</v>
      </c>
      <c r="K40" s="17" t="s">
        <v>111</v>
      </c>
      <c r="L40" s="17" t="s">
        <v>111</v>
      </c>
      <c r="M40" s="17" t="s">
        <v>310</v>
      </c>
      <c r="N40" s="20">
        <f t="shared" si="7"/>
        <v>155</v>
      </c>
      <c r="O40" s="21">
        <v>0.155</v>
      </c>
      <c r="P40" s="21">
        <v>0.155</v>
      </c>
      <c r="Q40" s="21">
        <v>0.155</v>
      </c>
      <c r="R40" s="21">
        <v>0.155</v>
      </c>
      <c r="S40" s="21">
        <v>0.155</v>
      </c>
      <c r="T40" s="21">
        <v>0.155</v>
      </c>
      <c r="U40" s="21">
        <v>0.155</v>
      </c>
      <c r="V40" s="21">
        <v>0.155</v>
      </c>
      <c r="W40" s="21">
        <v>0.155</v>
      </c>
      <c r="X40" s="21">
        <v>0.155</v>
      </c>
      <c r="Y40" s="21">
        <v>0.155</v>
      </c>
      <c r="Z40" s="21">
        <v>0.155</v>
      </c>
      <c r="AA40" s="21">
        <v>0.155</v>
      </c>
      <c r="AB40" s="21">
        <v>0.155</v>
      </c>
      <c r="AC40" s="21">
        <v>0.155</v>
      </c>
      <c r="AD40" s="21">
        <v>0.155</v>
      </c>
      <c r="AE40" s="21">
        <v>0.155</v>
      </c>
      <c r="AF40" s="21">
        <v>0.155</v>
      </c>
      <c r="AG40" s="21">
        <v>0.155</v>
      </c>
      <c r="AH40" s="21">
        <v>0.155</v>
      </c>
      <c r="AI40" s="22">
        <f t="shared" si="9"/>
        <v>1406935</v>
      </c>
      <c r="AJ40" s="22">
        <f t="shared" si="9"/>
        <v>1406935</v>
      </c>
      <c r="AK40" s="22">
        <f t="shared" si="9"/>
        <v>1406935</v>
      </c>
      <c r="AL40" s="22">
        <f t="shared" si="9"/>
        <v>1406935</v>
      </c>
      <c r="AM40" s="22">
        <f t="shared" si="9"/>
        <v>1406935</v>
      </c>
      <c r="AN40" s="22">
        <f t="shared" si="9"/>
        <v>1406935</v>
      </c>
      <c r="AO40" s="22">
        <f t="shared" si="9"/>
        <v>1406935</v>
      </c>
      <c r="AP40" s="22">
        <f t="shared" si="9"/>
        <v>1406935</v>
      </c>
      <c r="AQ40" s="22">
        <f t="shared" si="9"/>
        <v>1406935</v>
      </c>
      <c r="AR40" s="22">
        <f t="shared" si="9"/>
        <v>1406935</v>
      </c>
      <c r="AS40" s="22">
        <f t="shared" si="9"/>
        <v>1406935</v>
      </c>
      <c r="AT40" s="22">
        <f t="shared" si="9"/>
        <v>1406935</v>
      </c>
      <c r="AU40" s="22">
        <f t="shared" si="9"/>
        <v>1406935</v>
      </c>
      <c r="AV40" s="22">
        <f t="shared" si="9"/>
        <v>1406935</v>
      </c>
      <c r="AW40" s="22">
        <f t="shared" si="9"/>
        <v>1406935</v>
      </c>
      <c r="AX40" s="22">
        <f t="shared" si="8"/>
        <v>1406935</v>
      </c>
      <c r="AY40" s="22">
        <f t="shared" si="1"/>
        <v>1406935</v>
      </c>
      <c r="AZ40" s="22">
        <f t="shared" si="1"/>
        <v>1406935</v>
      </c>
      <c r="BA40" s="22">
        <f t="shared" si="1"/>
        <v>1406935</v>
      </c>
      <c r="BB40" s="22">
        <f t="shared" si="1"/>
        <v>1406935</v>
      </c>
      <c r="BC40" s="23">
        <f t="shared" si="2"/>
        <v>28138700</v>
      </c>
      <c r="BD40" s="22">
        <f t="shared" si="3"/>
        <v>226925</v>
      </c>
      <c r="BE40" s="24">
        <f t="shared" si="4"/>
        <v>4538500</v>
      </c>
      <c r="BF40" s="24"/>
      <c r="BG40" s="17"/>
      <c r="BH40" s="17" t="s">
        <v>103</v>
      </c>
      <c r="BI40" s="17">
        <v>0</v>
      </c>
      <c r="BJ40" s="17">
        <v>0</v>
      </c>
    </row>
    <row r="41" spans="1:62" x14ac:dyDescent="0.25">
      <c r="A41" s="17" t="s">
        <v>243</v>
      </c>
      <c r="B41" s="17" t="s">
        <v>32</v>
      </c>
      <c r="C41" s="17" t="s">
        <v>244</v>
      </c>
      <c r="D41" s="17" t="s">
        <v>245</v>
      </c>
      <c r="E41" s="17" t="s">
        <v>246</v>
      </c>
      <c r="F41" s="17" t="s">
        <v>4</v>
      </c>
      <c r="G41" s="18">
        <v>0.999</v>
      </c>
      <c r="H41" s="17"/>
      <c r="I41" s="26">
        <v>1630000</v>
      </c>
      <c r="J41" s="20">
        <v>158</v>
      </c>
      <c r="K41" s="17" t="s">
        <v>111</v>
      </c>
      <c r="L41" s="17" t="s">
        <v>111</v>
      </c>
      <c r="M41" s="17" t="s">
        <v>310</v>
      </c>
      <c r="N41" s="20">
        <f t="shared" si="7"/>
        <v>158</v>
      </c>
      <c r="O41" s="21">
        <v>0.158</v>
      </c>
      <c r="P41" s="21">
        <v>0.158</v>
      </c>
      <c r="Q41" s="21">
        <v>0.158</v>
      </c>
      <c r="R41" s="21">
        <v>0.158</v>
      </c>
      <c r="S41" s="21">
        <v>0.158</v>
      </c>
      <c r="T41" s="21">
        <v>0.158</v>
      </c>
      <c r="U41" s="21">
        <v>0.158</v>
      </c>
      <c r="V41" s="21">
        <v>0.158</v>
      </c>
      <c r="W41" s="21">
        <v>0.158</v>
      </c>
      <c r="X41" s="21">
        <v>0.158</v>
      </c>
      <c r="Y41" s="21">
        <v>0.158</v>
      </c>
      <c r="Z41" s="21">
        <v>0.158</v>
      </c>
      <c r="AA41" s="21">
        <v>0.158</v>
      </c>
      <c r="AB41" s="21">
        <v>0.158</v>
      </c>
      <c r="AC41" s="21">
        <v>0.158</v>
      </c>
      <c r="AD41" s="21">
        <v>0.158</v>
      </c>
      <c r="AE41" s="21">
        <v>0.158</v>
      </c>
      <c r="AF41" s="21">
        <v>0.158</v>
      </c>
      <c r="AG41" s="21">
        <v>0.158</v>
      </c>
      <c r="AH41" s="21">
        <v>0.158</v>
      </c>
      <c r="AI41" s="22">
        <f t="shared" si="9"/>
        <v>257540</v>
      </c>
      <c r="AJ41" s="22">
        <f t="shared" si="9"/>
        <v>257540</v>
      </c>
      <c r="AK41" s="22">
        <f t="shared" si="9"/>
        <v>257540</v>
      </c>
      <c r="AL41" s="22">
        <f t="shared" si="9"/>
        <v>257540</v>
      </c>
      <c r="AM41" s="22">
        <f t="shared" si="9"/>
        <v>257540</v>
      </c>
      <c r="AN41" s="22">
        <f t="shared" si="9"/>
        <v>257540</v>
      </c>
      <c r="AO41" s="22">
        <f t="shared" si="9"/>
        <v>257540</v>
      </c>
      <c r="AP41" s="22">
        <f t="shared" si="9"/>
        <v>257540</v>
      </c>
      <c r="AQ41" s="22">
        <f t="shared" si="9"/>
        <v>257540</v>
      </c>
      <c r="AR41" s="22">
        <f t="shared" si="9"/>
        <v>257540</v>
      </c>
      <c r="AS41" s="22">
        <f t="shared" si="9"/>
        <v>257540</v>
      </c>
      <c r="AT41" s="22">
        <f t="shared" si="9"/>
        <v>257540</v>
      </c>
      <c r="AU41" s="22">
        <f t="shared" si="9"/>
        <v>257540</v>
      </c>
      <c r="AV41" s="22">
        <f t="shared" si="9"/>
        <v>257540</v>
      </c>
      <c r="AW41" s="22">
        <f t="shared" si="9"/>
        <v>257540</v>
      </c>
      <c r="AX41" s="22">
        <f t="shared" si="8"/>
        <v>257540</v>
      </c>
      <c r="AY41" s="22">
        <f t="shared" si="1"/>
        <v>257540</v>
      </c>
      <c r="AZ41" s="22">
        <f t="shared" si="1"/>
        <v>257540</v>
      </c>
      <c r="BA41" s="22">
        <f t="shared" si="1"/>
        <v>257540</v>
      </c>
      <c r="BB41" s="22">
        <f t="shared" si="1"/>
        <v>257540</v>
      </c>
      <c r="BC41" s="23">
        <f t="shared" si="2"/>
        <v>5150800</v>
      </c>
      <c r="BD41" s="22">
        <f t="shared" si="3"/>
        <v>40750</v>
      </c>
      <c r="BE41" s="24">
        <f t="shared" si="4"/>
        <v>815000</v>
      </c>
      <c r="BF41" s="24"/>
      <c r="BG41" s="17"/>
      <c r="BH41" s="17" t="s">
        <v>103</v>
      </c>
      <c r="BI41" s="17">
        <v>0</v>
      </c>
      <c r="BJ41" s="17">
        <v>0</v>
      </c>
    </row>
    <row r="42" spans="1:62" x14ac:dyDescent="0.25">
      <c r="A42" s="17" t="s">
        <v>247</v>
      </c>
      <c r="B42" s="17" t="s">
        <v>32</v>
      </c>
      <c r="C42" s="17" t="s">
        <v>248</v>
      </c>
      <c r="D42" s="17" t="s">
        <v>249</v>
      </c>
      <c r="E42" s="17" t="s">
        <v>250</v>
      </c>
      <c r="F42" s="17" t="s">
        <v>4</v>
      </c>
      <c r="G42" s="18">
        <v>4</v>
      </c>
      <c r="H42" s="17"/>
      <c r="I42" s="26">
        <v>7076000</v>
      </c>
      <c r="J42" s="20">
        <v>159</v>
      </c>
      <c r="K42" s="17" t="s">
        <v>111</v>
      </c>
      <c r="L42" s="17" t="s">
        <v>111</v>
      </c>
      <c r="M42" s="17" t="s">
        <v>310</v>
      </c>
      <c r="N42" s="20">
        <f t="shared" si="7"/>
        <v>159</v>
      </c>
      <c r="O42" s="21">
        <v>0.159</v>
      </c>
      <c r="P42" s="21">
        <v>0.159</v>
      </c>
      <c r="Q42" s="21">
        <v>0.159</v>
      </c>
      <c r="R42" s="21">
        <v>0.159</v>
      </c>
      <c r="S42" s="21">
        <v>0.159</v>
      </c>
      <c r="T42" s="21">
        <v>0.159</v>
      </c>
      <c r="U42" s="21">
        <v>0.159</v>
      </c>
      <c r="V42" s="21">
        <v>0.159</v>
      </c>
      <c r="W42" s="21">
        <v>0.159</v>
      </c>
      <c r="X42" s="21">
        <v>0.159</v>
      </c>
      <c r="Y42" s="21">
        <v>0.159</v>
      </c>
      <c r="Z42" s="21">
        <v>0.159</v>
      </c>
      <c r="AA42" s="21">
        <v>0.159</v>
      </c>
      <c r="AB42" s="21">
        <v>0.159</v>
      </c>
      <c r="AC42" s="21">
        <v>0.159</v>
      </c>
      <c r="AD42" s="21">
        <v>0.159</v>
      </c>
      <c r="AE42" s="21">
        <v>0.159</v>
      </c>
      <c r="AF42" s="21">
        <v>0.159</v>
      </c>
      <c r="AG42" s="21">
        <v>0.159</v>
      </c>
      <c r="AH42" s="21">
        <v>0.159</v>
      </c>
      <c r="AI42" s="22">
        <f t="shared" si="9"/>
        <v>1125084</v>
      </c>
      <c r="AJ42" s="22">
        <f t="shared" si="9"/>
        <v>1125084</v>
      </c>
      <c r="AK42" s="22">
        <f t="shared" si="9"/>
        <v>1125084</v>
      </c>
      <c r="AL42" s="22">
        <f t="shared" si="9"/>
        <v>1125084</v>
      </c>
      <c r="AM42" s="22">
        <f t="shared" si="9"/>
        <v>1125084</v>
      </c>
      <c r="AN42" s="22">
        <f t="shared" si="9"/>
        <v>1125084</v>
      </c>
      <c r="AO42" s="22">
        <f t="shared" si="9"/>
        <v>1125084</v>
      </c>
      <c r="AP42" s="22">
        <f t="shared" si="9"/>
        <v>1125084</v>
      </c>
      <c r="AQ42" s="22">
        <f t="shared" si="9"/>
        <v>1125084</v>
      </c>
      <c r="AR42" s="22">
        <f t="shared" si="9"/>
        <v>1125084</v>
      </c>
      <c r="AS42" s="22">
        <f t="shared" si="9"/>
        <v>1125084</v>
      </c>
      <c r="AT42" s="22">
        <f t="shared" si="9"/>
        <v>1125084</v>
      </c>
      <c r="AU42" s="22">
        <f t="shared" si="9"/>
        <v>1125084</v>
      </c>
      <c r="AV42" s="22">
        <f t="shared" si="9"/>
        <v>1125084</v>
      </c>
      <c r="AW42" s="22">
        <f t="shared" si="9"/>
        <v>1125084</v>
      </c>
      <c r="AX42" s="22">
        <f t="shared" si="8"/>
        <v>1125084</v>
      </c>
      <c r="AY42" s="22">
        <f t="shared" si="1"/>
        <v>1125084</v>
      </c>
      <c r="AZ42" s="22">
        <f t="shared" si="1"/>
        <v>1125084</v>
      </c>
      <c r="BA42" s="22">
        <f t="shared" si="1"/>
        <v>1125084</v>
      </c>
      <c r="BB42" s="22">
        <f t="shared" si="1"/>
        <v>1125084</v>
      </c>
      <c r="BC42" s="23">
        <f t="shared" si="2"/>
        <v>22501680</v>
      </c>
      <c r="BD42" s="22">
        <f t="shared" si="3"/>
        <v>176900</v>
      </c>
      <c r="BE42" s="24">
        <f t="shared" si="4"/>
        <v>3538000</v>
      </c>
      <c r="BF42" s="24"/>
      <c r="BG42" s="17"/>
      <c r="BH42" s="17" t="s">
        <v>264</v>
      </c>
      <c r="BI42" s="17">
        <v>0</v>
      </c>
      <c r="BJ42" s="17">
        <v>0</v>
      </c>
    </row>
    <row r="43" spans="1:62" x14ac:dyDescent="0.25">
      <c r="A43" s="17" t="s">
        <v>251</v>
      </c>
      <c r="B43" s="17" t="s">
        <v>32</v>
      </c>
      <c r="C43" s="17" t="s">
        <v>43</v>
      </c>
      <c r="D43" s="17" t="s">
        <v>252</v>
      </c>
      <c r="E43" s="17" t="s">
        <v>253</v>
      </c>
      <c r="F43" s="17" t="s">
        <v>4</v>
      </c>
      <c r="G43" s="18">
        <v>0.875</v>
      </c>
      <c r="H43" s="17"/>
      <c r="I43" s="26">
        <v>1300500</v>
      </c>
      <c r="J43" s="20">
        <v>159.4</v>
      </c>
      <c r="K43" s="17" t="s">
        <v>111</v>
      </c>
      <c r="L43" s="17" t="s">
        <v>111</v>
      </c>
      <c r="M43" s="17" t="s">
        <v>310</v>
      </c>
      <c r="N43" s="20">
        <f t="shared" si="7"/>
        <v>159.4</v>
      </c>
      <c r="O43" s="21">
        <v>0.15940000000000001</v>
      </c>
      <c r="P43" s="21">
        <v>0.15940000000000001</v>
      </c>
      <c r="Q43" s="21">
        <v>0.15940000000000001</v>
      </c>
      <c r="R43" s="21">
        <v>0.15940000000000001</v>
      </c>
      <c r="S43" s="21">
        <v>0.15940000000000001</v>
      </c>
      <c r="T43" s="21">
        <v>0.15940000000000001</v>
      </c>
      <c r="U43" s="21">
        <v>0.15940000000000001</v>
      </c>
      <c r="V43" s="21">
        <v>0.15940000000000001</v>
      </c>
      <c r="W43" s="21">
        <v>0.15940000000000001</v>
      </c>
      <c r="X43" s="21">
        <v>0.15940000000000001</v>
      </c>
      <c r="Y43" s="21">
        <v>0.15940000000000001</v>
      </c>
      <c r="Z43" s="21">
        <v>0.15940000000000001</v>
      </c>
      <c r="AA43" s="21">
        <v>0.15940000000000001</v>
      </c>
      <c r="AB43" s="21">
        <v>0.15940000000000001</v>
      </c>
      <c r="AC43" s="21">
        <v>0.15940000000000001</v>
      </c>
      <c r="AD43" s="21">
        <v>0.15940000000000001</v>
      </c>
      <c r="AE43" s="21">
        <v>0.15940000000000001</v>
      </c>
      <c r="AF43" s="21">
        <v>0.15940000000000001</v>
      </c>
      <c r="AG43" s="21">
        <v>0.15940000000000001</v>
      </c>
      <c r="AH43" s="21">
        <v>0.15940000000000001</v>
      </c>
      <c r="AI43" s="22">
        <f t="shared" si="9"/>
        <v>207299.7</v>
      </c>
      <c r="AJ43" s="22">
        <f t="shared" si="9"/>
        <v>207299.7</v>
      </c>
      <c r="AK43" s="22">
        <f t="shared" si="9"/>
        <v>207299.7</v>
      </c>
      <c r="AL43" s="22">
        <f t="shared" si="9"/>
        <v>207299.7</v>
      </c>
      <c r="AM43" s="22">
        <f t="shared" si="9"/>
        <v>207299.7</v>
      </c>
      <c r="AN43" s="22">
        <f t="shared" si="9"/>
        <v>207299.7</v>
      </c>
      <c r="AO43" s="22">
        <f t="shared" si="9"/>
        <v>207299.7</v>
      </c>
      <c r="AP43" s="22">
        <f t="shared" si="9"/>
        <v>207299.7</v>
      </c>
      <c r="AQ43" s="22">
        <f t="shared" si="9"/>
        <v>207299.7</v>
      </c>
      <c r="AR43" s="22">
        <f t="shared" si="9"/>
        <v>207299.7</v>
      </c>
      <c r="AS43" s="22">
        <f t="shared" si="9"/>
        <v>207299.7</v>
      </c>
      <c r="AT43" s="22">
        <f t="shared" si="9"/>
        <v>207299.7</v>
      </c>
      <c r="AU43" s="22">
        <f t="shared" si="9"/>
        <v>207299.7</v>
      </c>
      <c r="AV43" s="22">
        <f t="shared" si="9"/>
        <v>207299.7</v>
      </c>
      <c r="AW43" s="22">
        <f t="shared" si="9"/>
        <v>207299.7</v>
      </c>
      <c r="AX43" s="22">
        <f t="shared" si="8"/>
        <v>207299.7</v>
      </c>
      <c r="AY43" s="22">
        <f t="shared" si="1"/>
        <v>207299.7</v>
      </c>
      <c r="AZ43" s="22">
        <f t="shared" si="1"/>
        <v>207299.7</v>
      </c>
      <c r="BA43" s="22">
        <f t="shared" si="1"/>
        <v>207299.7</v>
      </c>
      <c r="BB43" s="22">
        <f t="shared" si="1"/>
        <v>207299.7</v>
      </c>
      <c r="BC43" s="23">
        <f t="shared" si="2"/>
        <v>4145994.0000000014</v>
      </c>
      <c r="BD43" s="22">
        <f t="shared" si="3"/>
        <v>32512.5</v>
      </c>
      <c r="BE43" s="24">
        <f t="shared" si="4"/>
        <v>650250</v>
      </c>
      <c r="BF43" s="24"/>
      <c r="BG43" s="17"/>
      <c r="BH43" s="17" t="s">
        <v>103</v>
      </c>
      <c r="BI43" s="17">
        <v>0</v>
      </c>
      <c r="BJ43" s="17">
        <v>0</v>
      </c>
    </row>
    <row r="44" spans="1:62" x14ac:dyDescent="0.25">
      <c r="A44" s="17" t="s">
        <v>254</v>
      </c>
      <c r="B44" s="17" t="s">
        <v>5</v>
      </c>
      <c r="C44" s="17" t="s">
        <v>255</v>
      </c>
      <c r="D44" s="17" t="s">
        <v>231</v>
      </c>
      <c r="E44" s="17" t="s">
        <v>256</v>
      </c>
      <c r="F44" s="17" t="s">
        <v>4</v>
      </c>
      <c r="G44" s="18">
        <v>0.72</v>
      </c>
      <c r="H44" s="17"/>
      <c r="I44" s="26">
        <v>1071462</v>
      </c>
      <c r="J44" s="20">
        <v>160</v>
      </c>
      <c r="K44" s="17" t="s">
        <v>111</v>
      </c>
      <c r="L44" s="17" t="s">
        <v>111</v>
      </c>
      <c r="M44" s="17" t="s">
        <v>310</v>
      </c>
      <c r="N44" s="20">
        <f t="shared" si="7"/>
        <v>160</v>
      </c>
      <c r="O44" s="21">
        <v>0.16</v>
      </c>
      <c r="P44" s="21">
        <v>0.16</v>
      </c>
      <c r="Q44" s="21">
        <v>0.16</v>
      </c>
      <c r="R44" s="21">
        <v>0.16</v>
      </c>
      <c r="S44" s="21">
        <v>0.16</v>
      </c>
      <c r="T44" s="21">
        <v>0.16</v>
      </c>
      <c r="U44" s="21">
        <v>0.16</v>
      </c>
      <c r="V44" s="21">
        <v>0.16</v>
      </c>
      <c r="W44" s="21">
        <v>0.16</v>
      </c>
      <c r="X44" s="21">
        <v>0.16</v>
      </c>
      <c r="Y44" s="21">
        <v>0.16</v>
      </c>
      <c r="Z44" s="21">
        <v>0.16</v>
      </c>
      <c r="AA44" s="21">
        <v>0.16</v>
      </c>
      <c r="AB44" s="21">
        <v>0.16</v>
      </c>
      <c r="AC44" s="21">
        <v>0.16</v>
      </c>
      <c r="AD44" s="21">
        <v>0.16</v>
      </c>
      <c r="AE44" s="21">
        <v>0.16</v>
      </c>
      <c r="AF44" s="21">
        <v>0.16</v>
      </c>
      <c r="AG44" s="21">
        <v>0.16</v>
      </c>
      <c r="AH44" s="21">
        <v>0.16</v>
      </c>
      <c r="AI44" s="22">
        <f t="shared" si="9"/>
        <v>171433.92</v>
      </c>
      <c r="AJ44" s="22">
        <f t="shared" si="9"/>
        <v>171433.92</v>
      </c>
      <c r="AK44" s="22">
        <f t="shared" si="9"/>
        <v>171433.92</v>
      </c>
      <c r="AL44" s="22">
        <f t="shared" si="9"/>
        <v>171433.92</v>
      </c>
      <c r="AM44" s="22">
        <f t="shared" si="9"/>
        <v>171433.92</v>
      </c>
      <c r="AN44" s="22">
        <f t="shared" si="9"/>
        <v>171433.92</v>
      </c>
      <c r="AO44" s="22">
        <f t="shared" si="9"/>
        <v>171433.92</v>
      </c>
      <c r="AP44" s="22">
        <f t="shared" si="9"/>
        <v>171433.92</v>
      </c>
      <c r="AQ44" s="22">
        <f t="shared" si="9"/>
        <v>171433.92</v>
      </c>
      <c r="AR44" s="22">
        <f t="shared" si="9"/>
        <v>171433.92</v>
      </c>
      <c r="AS44" s="22">
        <f t="shared" si="9"/>
        <v>171433.92</v>
      </c>
      <c r="AT44" s="22">
        <f t="shared" si="9"/>
        <v>171433.92</v>
      </c>
      <c r="AU44" s="22">
        <f t="shared" si="9"/>
        <v>171433.92</v>
      </c>
      <c r="AV44" s="22">
        <f t="shared" si="9"/>
        <v>171433.92</v>
      </c>
      <c r="AW44" s="22">
        <f t="shared" si="9"/>
        <v>171433.92</v>
      </c>
      <c r="AX44" s="22">
        <f t="shared" si="8"/>
        <v>171433.92</v>
      </c>
      <c r="AY44" s="22">
        <f t="shared" si="1"/>
        <v>171433.92</v>
      </c>
      <c r="AZ44" s="22">
        <f t="shared" si="1"/>
        <v>171433.92</v>
      </c>
      <c r="BA44" s="22">
        <f t="shared" si="1"/>
        <v>171433.92</v>
      </c>
      <c r="BB44" s="22">
        <f t="shared" si="1"/>
        <v>171433.92</v>
      </c>
      <c r="BC44" s="23">
        <f t="shared" si="2"/>
        <v>3428678.3999999994</v>
      </c>
      <c r="BD44" s="22">
        <f t="shared" si="3"/>
        <v>26786.550000000003</v>
      </c>
      <c r="BE44" s="24">
        <f t="shared" si="4"/>
        <v>535731</v>
      </c>
      <c r="BF44" s="24"/>
      <c r="BG44" s="17"/>
      <c r="BH44" s="17" t="s">
        <v>103</v>
      </c>
      <c r="BI44" s="17">
        <v>0</v>
      </c>
      <c r="BJ44" s="17">
        <v>0</v>
      </c>
    </row>
    <row r="45" spans="1:62" x14ac:dyDescent="0.25">
      <c r="A45" s="17" t="s">
        <v>74</v>
      </c>
      <c r="B45" s="17" t="s">
        <v>0</v>
      </c>
      <c r="C45" s="17" t="s">
        <v>1</v>
      </c>
      <c r="D45" s="17" t="s">
        <v>2</v>
      </c>
      <c r="E45" s="17" t="s">
        <v>3</v>
      </c>
      <c r="F45" s="17" t="s">
        <v>4</v>
      </c>
      <c r="G45" s="18">
        <v>4</v>
      </c>
      <c r="H45" s="28">
        <v>4</v>
      </c>
      <c r="I45" s="26">
        <v>7296000</v>
      </c>
      <c r="J45" s="20">
        <v>94.99</v>
      </c>
      <c r="K45" s="17" t="s">
        <v>112</v>
      </c>
      <c r="L45" s="17" t="s">
        <v>111</v>
      </c>
      <c r="M45" s="17" t="s">
        <v>310</v>
      </c>
      <c r="N45" s="23">
        <f>J45*0.8</f>
        <v>75.992000000000004</v>
      </c>
      <c r="O45" s="21">
        <f>$J45/1000</f>
        <v>9.4989999999999991E-2</v>
      </c>
      <c r="P45" s="29">
        <f>O45</f>
        <v>9.4989999999999991E-2</v>
      </c>
      <c r="Q45" s="29">
        <f t="shared" ref="Q45:AH45" si="10">P45</f>
        <v>9.4989999999999991E-2</v>
      </c>
      <c r="R45" s="29">
        <f t="shared" si="10"/>
        <v>9.4989999999999991E-2</v>
      </c>
      <c r="S45" s="29">
        <f t="shared" si="10"/>
        <v>9.4989999999999991E-2</v>
      </c>
      <c r="T45" s="29">
        <f t="shared" si="10"/>
        <v>9.4989999999999991E-2</v>
      </c>
      <c r="U45" s="29">
        <f t="shared" si="10"/>
        <v>9.4989999999999991E-2</v>
      </c>
      <c r="V45" s="29">
        <f t="shared" si="10"/>
        <v>9.4989999999999991E-2</v>
      </c>
      <c r="W45" s="29">
        <f t="shared" si="10"/>
        <v>9.4989999999999991E-2</v>
      </c>
      <c r="X45" s="29">
        <f t="shared" si="10"/>
        <v>9.4989999999999991E-2</v>
      </c>
      <c r="Y45" s="29">
        <f t="shared" si="10"/>
        <v>9.4989999999999991E-2</v>
      </c>
      <c r="Z45" s="29">
        <f t="shared" si="10"/>
        <v>9.4989999999999991E-2</v>
      </c>
      <c r="AA45" s="29">
        <f t="shared" si="10"/>
        <v>9.4989999999999991E-2</v>
      </c>
      <c r="AB45" s="29">
        <f t="shared" si="10"/>
        <v>9.4989999999999991E-2</v>
      </c>
      <c r="AC45" s="29">
        <f t="shared" si="10"/>
        <v>9.4989999999999991E-2</v>
      </c>
      <c r="AD45" s="29">
        <f t="shared" si="10"/>
        <v>9.4989999999999991E-2</v>
      </c>
      <c r="AE45" s="29">
        <f t="shared" si="10"/>
        <v>9.4989999999999991E-2</v>
      </c>
      <c r="AF45" s="29">
        <f t="shared" si="10"/>
        <v>9.4989999999999991E-2</v>
      </c>
      <c r="AG45" s="29">
        <f t="shared" si="10"/>
        <v>9.4989999999999991E-2</v>
      </c>
      <c r="AH45" s="29">
        <f t="shared" si="10"/>
        <v>9.4989999999999991E-2</v>
      </c>
      <c r="AI45" s="22">
        <f t="shared" ref="AI45:AI70" si="11">$I45*O45</f>
        <v>693047.03999999992</v>
      </c>
      <c r="AJ45" s="22">
        <f t="shared" ref="AJ45:AJ70" si="12">$I45*P45</f>
        <v>693047.03999999992</v>
      </c>
      <c r="AK45" s="22">
        <f t="shared" ref="AK45:AK70" si="13">$I45*Q45</f>
        <v>693047.03999999992</v>
      </c>
      <c r="AL45" s="22">
        <f t="shared" ref="AL45:AL70" si="14">$I45*R45</f>
        <v>693047.03999999992</v>
      </c>
      <c r="AM45" s="22">
        <f t="shared" ref="AM45:AM70" si="15">$I45*S45</f>
        <v>693047.03999999992</v>
      </c>
      <c r="AN45" s="22">
        <f t="shared" ref="AN45:AN70" si="16">$I45*T45</f>
        <v>693047.03999999992</v>
      </c>
      <c r="AO45" s="22">
        <f t="shared" ref="AO45:AO70" si="17">$I45*U45</f>
        <v>693047.03999999992</v>
      </c>
      <c r="AP45" s="22">
        <f t="shared" ref="AP45:AP70" si="18">$I45*V45</f>
        <v>693047.03999999992</v>
      </c>
      <c r="AQ45" s="22">
        <f t="shared" ref="AQ45:AQ70" si="19">$I45*W45</f>
        <v>693047.03999999992</v>
      </c>
      <c r="AR45" s="22">
        <f t="shared" ref="AR45:AR70" si="20">$I45*X45</f>
        <v>693047.03999999992</v>
      </c>
      <c r="AS45" s="22">
        <f t="shared" ref="AS45:AS70" si="21">$I45*Y45</f>
        <v>693047.03999999992</v>
      </c>
      <c r="AT45" s="22">
        <f t="shared" ref="AT45:AT70" si="22">$I45*Z45</f>
        <v>693047.03999999992</v>
      </c>
      <c r="AU45" s="22">
        <f t="shared" ref="AU45:AU70" si="23">$I45*AA45</f>
        <v>693047.03999999992</v>
      </c>
      <c r="AV45" s="22">
        <f t="shared" ref="AV45:AV70" si="24">$I45*AB45</f>
        <v>693047.03999999992</v>
      </c>
      <c r="AW45" s="22">
        <f t="shared" ref="AW45:AW70" si="25">$I45*AC45</f>
        <v>693047.03999999992</v>
      </c>
      <c r="AX45" s="22">
        <f t="shared" ref="AX45:AX70" si="26">$I45*AD45</f>
        <v>693047.03999999992</v>
      </c>
      <c r="AY45" s="22">
        <f t="shared" ref="AY45:AY70" si="27">$I45*AE45</f>
        <v>693047.03999999992</v>
      </c>
      <c r="AZ45" s="22">
        <f t="shared" ref="AZ45:AZ70" si="28">$I45*AF45</f>
        <v>693047.03999999992</v>
      </c>
      <c r="BA45" s="22">
        <f t="shared" ref="BA45:BA70" si="29">$I45*AG45</f>
        <v>693047.03999999992</v>
      </c>
      <c r="BB45" s="22">
        <f t="shared" ref="BB45:BB70" si="30">$I45*AH45</f>
        <v>693047.03999999992</v>
      </c>
      <c r="BC45" s="23">
        <f>SUM(AI45:BB45)</f>
        <v>13860940.799999993</v>
      </c>
      <c r="BD45" s="20">
        <f t="shared" si="3"/>
        <v>182400</v>
      </c>
      <c r="BE45" s="24">
        <f t="shared" si="4"/>
        <v>3648000</v>
      </c>
      <c r="BF45" s="25">
        <v>44518</v>
      </c>
      <c r="BG45" s="25">
        <v>44896</v>
      </c>
      <c r="BH45" s="17" t="s">
        <v>103</v>
      </c>
      <c r="BI45" s="28">
        <v>4</v>
      </c>
      <c r="BJ45" s="17">
        <v>0</v>
      </c>
    </row>
    <row r="46" spans="1:62" x14ac:dyDescent="0.25">
      <c r="A46" s="17" t="s">
        <v>75</v>
      </c>
      <c r="B46" s="17" t="s">
        <v>5</v>
      </c>
      <c r="C46" s="17" t="s">
        <v>6</v>
      </c>
      <c r="D46" s="17" t="s">
        <v>7</v>
      </c>
      <c r="E46" s="17" t="s">
        <v>8</v>
      </c>
      <c r="F46" s="17" t="s">
        <v>4</v>
      </c>
      <c r="G46" s="18">
        <v>2.4</v>
      </c>
      <c r="H46" s="28"/>
      <c r="I46" s="26">
        <v>4196000</v>
      </c>
      <c r="J46" s="20">
        <v>85.41</v>
      </c>
      <c r="K46" s="17" t="s">
        <v>111</v>
      </c>
      <c r="L46" s="17" t="s">
        <v>111</v>
      </c>
      <c r="M46" s="17" t="s">
        <v>310</v>
      </c>
      <c r="N46" s="20">
        <v>85.41</v>
      </c>
      <c r="O46" s="21">
        <f t="shared" ref="O46:O86" si="31">$J46/1000</f>
        <v>8.541E-2</v>
      </c>
      <c r="P46" s="29">
        <f t="shared" ref="P46:AH46" si="32">O46</f>
        <v>8.541E-2</v>
      </c>
      <c r="Q46" s="29">
        <f t="shared" si="32"/>
        <v>8.541E-2</v>
      </c>
      <c r="R46" s="29">
        <f t="shared" si="32"/>
        <v>8.541E-2</v>
      </c>
      <c r="S46" s="29">
        <f t="shared" si="32"/>
        <v>8.541E-2</v>
      </c>
      <c r="T46" s="29">
        <f t="shared" si="32"/>
        <v>8.541E-2</v>
      </c>
      <c r="U46" s="29">
        <f t="shared" si="32"/>
        <v>8.541E-2</v>
      </c>
      <c r="V46" s="29">
        <f t="shared" si="32"/>
        <v>8.541E-2</v>
      </c>
      <c r="W46" s="29">
        <f t="shared" si="32"/>
        <v>8.541E-2</v>
      </c>
      <c r="X46" s="29">
        <f t="shared" si="32"/>
        <v>8.541E-2</v>
      </c>
      <c r="Y46" s="29">
        <f t="shared" si="32"/>
        <v>8.541E-2</v>
      </c>
      <c r="Z46" s="29">
        <f t="shared" si="32"/>
        <v>8.541E-2</v>
      </c>
      <c r="AA46" s="29">
        <f t="shared" si="32"/>
        <v>8.541E-2</v>
      </c>
      <c r="AB46" s="29">
        <f t="shared" si="32"/>
        <v>8.541E-2</v>
      </c>
      <c r="AC46" s="29">
        <f t="shared" si="32"/>
        <v>8.541E-2</v>
      </c>
      <c r="AD46" s="29">
        <f t="shared" si="32"/>
        <v>8.541E-2</v>
      </c>
      <c r="AE46" s="29">
        <f t="shared" si="32"/>
        <v>8.541E-2</v>
      </c>
      <c r="AF46" s="29">
        <f t="shared" si="32"/>
        <v>8.541E-2</v>
      </c>
      <c r="AG46" s="29">
        <f t="shared" si="32"/>
        <v>8.541E-2</v>
      </c>
      <c r="AH46" s="29">
        <f t="shared" si="32"/>
        <v>8.541E-2</v>
      </c>
      <c r="AI46" s="22">
        <f t="shared" si="11"/>
        <v>358380.36</v>
      </c>
      <c r="AJ46" s="22">
        <f t="shared" si="12"/>
        <v>358380.36</v>
      </c>
      <c r="AK46" s="22">
        <f t="shared" si="13"/>
        <v>358380.36</v>
      </c>
      <c r="AL46" s="22">
        <f t="shared" si="14"/>
        <v>358380.36</v>
      </c>
      <c r="AM46" s="22">
        <f t="shared" si="15"/>
        <v>358380.36</v>
      </c>
      <c r="AN46" s="22">
        <f t="shared" si="16"/>
        <v>358380.36</v>
      </c>
      <c r="AO46" s="22">
        <f t="shared" si="17"/>
        <v>358380.36</v>
      </c>
      <c r="AP46" s="22">
        <f t="shared" si="18"/>
        <v>358380.36</v>
      </c>
      <c r="AQ46" s="22">
        <f t="shared" si="19"/>
        <v>358380.36</v>
      </c>
      <c r="AR46" s="22">
        <f t="shared" si="20"/>
        <v>358380.36</v>
      </c>
      <c r="AS46" s="22">
        <f t="shared" si="21"/>
        <v>358380.36</v>
      </c>
      <c r="AT46" s="22">
        <f t="shared" si="22"/>
        <v>358380.36</v>
      </c>
      <c r="AU46" s="22">
        <f t="shared" si="23"/>
        <v>358380.36</v>
      </c>
      <c r="AV46" s="22">
        <f t="shared" si="24"/>
        <v>358380.36</v>
      </c>
      <c r="AW46" s="22">
        <f t="shared" si="25"/>
        <v>358380.36</v>
      </c>
      <c r="AX46" s="22">
        <f t="shared" si="26"/>
        <v>358380.36</v>
      </c>
      <c r="AY46" s="22">
        <f t="shared" si="27"/>
        <v>358380.36</v>
      </c>
      <c r="AZ46" s="22">
        <f t="shared" si="28"/>
        <v>358380.36</v>
      </c>
      <c r="BA46" s="22">
        <f t="shared" si="29"/>
        <v>358380.36</v>
      </c>
      <c r="BB46" s="22">
        <f t="shared" si="30"/>
        <v>358380.36</v>
      </c>
      <c r="BC46" s="23">
        <f t="shared" ref="BC46:BC70" si="33">SUM(AI46:BB46)</f>
        <v>7167607.200000002</v>
      </c>
      <c r="BD46" s="20">
        <f t="shared" si="3"/>
        <v>104900</v>
      </c>
      <c r="BE46" s="24">
        <f t="shared" si="4"/>
        <v>2098000</v>
      </c>
      <c r="BF46" s="24"/>
      <c r="BG46" s="17"/>
      <c r="BH46" s="17" t="s">
        <v>103</v>
      </c>
      <c r="BI46" s="17">
        <v>0</v>
      </c>
      <c r="BJ46" s="17">
        <v>0</v>
      </c>
    </row>
    <row r="47" spans="1:62" x14ac:dyDescent="0.25">
      <c r="A47" s="17" t="s">
        <v>76</v>
      </c>
      <c r="B47" s="17" t="s">
        <v>5</v>
      </c>
      <c r="C47" s="17" t="s">
        <v>9</v>
      </c>
      <c r="D47" s="17" t="s">
        <v>10</v>
      </c>
      <c r="E47" s="17" t="s">
        <v>11</v>
      </c>
      <c r="F47" s="17" t="s">
        <v>4</v>
      </c>
      <c r="G47" s="18">
        <v>4</v>
      </c>
      <c r="H47" s="28"/>
      <c r="I47" s="26">
        <v>7786000</v>
      </c>
      <c r="J47" s="20">
        <v>86.7</v>
      </c>
      <c r="K47" s="17" t="s">
        <v>111</v>
      </c>
      <c r="L47" s="17" t="s">
        <v>111</v>
      </c>
      <c r="M47" s="17" t="s">
        <v>310</v>
      </c>
      <c r="N47" s="20">
        <v>86.7</v>
      </c>
      <c r="O47" s="21">
        <f t="shared" si="31"/>
        <v>8.6699999999999999E-2</v>
      </c>
      <c r="P47" s="29">
        <f t="shared" ref="P47:AH47" si="34">O47</f>
        <v>8.6699999999999999E-2</v>
      </c>
      <c r="Q47" s="29">
        <f t="shared" si="34"/>
        <v>8.6699999999999999E-2</v>
      </c>
      <c r="R47" s="29">
        <f t="shared" si="34"/>
        <v>8.6699999999999999E-2</v>
      </c>
      <c r="S47" s="29">
        <f t="shared" si="34"/>
        <v>8.6699999999999999E-2</v>
      </c>
      <c r="T47" s="29">
        <f t="shared" si="34"/>
        <v>8.6699999999999999E-2</v>
      </c>
      <c r="U47" s="29">
        <f t="shared" si="34"/>
        <v>8.6699999999999999E-2</v>
      </c>
      <c r="V47" s="29">
        <f t="shared" si="34"/>
        <v>8.6699999999999999E-2</v>
      </c>
      <c r="W47" s="29">
        <f t="shared" si="34"/>
        <v>8.6699999999999999E-2</v>
      </c>
      <c r="X47" s="29">
        <f t="shared" si="34"/>
        <v>8.6699999999999999E-2</v>
      </c>
      <c r="Y47" s="29">
        <f t="shared" si="34"/>
        <v>8.6699999999999999E-2</v>
      </c>
      <c r="Z47" s="29">
        <f t="shared" si="34"/>
        <v>8.6699999999999999E-2</v>
      </c>
      <c r="AA47" s="29">
        <f t="shared" si="34"/>
        <v>8.6699999999999999E-2</v>
      </c>
      <c r="AB47" s="29">
        <f t="shared" si="34"/>
        <v>8.6699999999999999E-2</v>
      </c>
      <c r="AC47" s="29">
        <f t="shared" si="34"/>
        <v>8.6699999999999999E-2</v>
      </c>
      <c r="AD47" s="29">
        <f t="shared" si="34"/>
        <v>8.6699999999999999E-2</v>
      </c>
      <c r="AE47" s="29">
        <f t="shared" si="34"/>
        <v>8.6699999999999999E-2</v>
      </c>
      <c r="AF47" s="29">
        <f t="shared" si="34"/>
        <v>8.6699999999999999E-2</v>
      </c>
      <c r="AG47" s="29">
        <f t="shared" si="34"/>
        <v>8.6699999999999999E-2</v>
      </c>
      <c r="AH47" s="29">
        <f t="shared" si="34"/>
        <v>8.6699999999999999E-2</v>
      </c>
      <c r="AI47" s="22">
        <f t="shared" si="11"/>
        <v>675046.2</v>
      </c>
      <c r="AJ47" s="22">
        <f t="shared" si="12"/>
        <v>675046.2</v>
      </c>
      <c r="AK47" s="22">
        <f t="shared" si="13"/>
        <v>675046.2</v>
      </c>
      <c r="AL47" s="22">
        <f t="shared" si="14"/>
        <v>675046.2</v>
      </c>
      <c r="AM47" s="22">
        <f t="shared" si="15"/>
        <v>675046.2</v>
      </c>
      <c r="AN47" s="22">
        <f t="shared" si="16"/>
        <v>675046.2</v>
      </c>
      <c r="AO47" s="22">
        <f t="shared" si="17"/>
        <v>675046.2</v>
      </c>
      <c r="AP47" s="22">
        <f t="shared" si="18"/>
        <v>675046.2</v>
      </c>
      <c r="AQ47" s="22">
        <f t="shared" si="19"/>
        <v>675046.2</v>
      </c>
      <c r="AR47" s="22">
        <f t="shared" si="20"/>
        <v>675046.2</v>
      </c>
      <c r="AS47" s="22">
        <f t="shared" si="21"/>
        <v>675046.2</v>
      </c>
      <c r="AT47" s="22">
        <f t="shared" si="22"/>
        <v>675046.2</v>
      </c>
      <c r="AU47" s="22">
        <f t="shared" si="23"/>
        <v>675046.2</v>
      </c>
      <c r="AV47" s="22">
        <f t="shared" si="24"/>
        <v>675046.2</v>
      </c>
      <c r="AW47" s="22">
        <f t="shared" si="25"/>
        <v>675046.2</v>
      </c>
      <c r="AX47" s="22">
        <f t="shared" si="26"/>
        <v>675046.2</v>
      </c>
      <c r="AY47" s="22">
        <f t="shared" si="27"/>
        <v>675046.2</v>
      </c>
      <c r="AZ47" s="22">
        <f t="shared" si="28"/>
        <v>675046.2</v>
      </c>
      <c r="BA47" s="22">
        <f t="shared" si="29"/>
        <v>675046.2</v>
      </c>
      <c r="BB47" s="22">
        <f t="shared" si="30"/>
        <v>675046.2</v>
      </c>
      <c r="BC47" s="23">
        <f t="shared" si="33"/>
        <v>13500923.999999996</v>
      </c>
      <c r="BD47" s="20">
        <f t="shared" si="3"/>
        <v>194650</v>
      </c>
      <c r="BE47" s="24">
        <f t="shared" si="4"/>
        <v>3893000</v>
      </c>
      <c r="BF47" s="24"/>
      <c r="BG47" s="17"/>
      <c r="BH47" s="17" t="s">
        <v>103</v>
      </c>
      <c r="BI47" s="17">
        <v>0</v>
      </c>
      <c r="BJ47" s="17">
        <v>0</v>
      </c>
    </row>
    <row r="48" spans="1:62" x14ac:dyDescent="0.25">
      <c r="A48" s="17" t="s">
        <v>77</v>
      </c>
      <c r="B48" s="17" t="s">
        <v>0</v>
      </c>
      <c r="C48" s="17" t="s">
        <v>12</v>
      </c>
      <c r="D48" s="17" t="s">
        <v>13</v>
      </c>
      <c r="E48" s="17" t="s">
        <v>14</v>
      </c>
      <c r="F48" s="17" t="s">
        <v>15</v>
      </c>
      <c r="G48" s="18">
        <v>4</v>
      </c>
      <c r="H48" s="28">
        <v>4</v>
      </c>
      <c r="I48" s="26">
        <v>7713618</v>
      </c>
      <c r="J48" s="20">
        <v>86.88</v>
      </c>
      <c r="K48" s="17" t="s">
        <v>111</v>
      </c>
      <c r="L48" s="17" t="s">
        <v>111</v>
      </c>
      <c r="M48" s="17" t="s">
        <v>310</v>
      </c>
      <c r="N48" s="20">
        <v>86.88</v>
      </c>
      <c r="O48" s="21">
        <f t="shared" si="31"/>
        <v>8.6879999999999999E-2</v>
      </c>
      <c r="P48" s="29">
        <f t="shared" ref="P48:AH48" si="35">O48</f>
        <v>8.6879999999999999E-2</v>
      </c>
      <c r="Q48" s="29">
        <f t="shared" si="35"/>
        <v>8.6879999999999999E-2</v>
      </c>
      <c r="R48" s="29">
        <f t="shared" si="35"/>
        <v>8.6879999999999999E-2</v>
      </c>
      <c r="S48" s="29">
        <f t="shared" si="35"/>
        <v>8.6879999999999999E-2</v>
      </c>
      <c r="T48" s="29">
        <f t="shared" si="35"/>
        <v>8.6879999999999999E-2</v>
      </c>
      <c r="U48" s="29">
        <f t="shared" si="35"/>
        <v>8.6879999999999999E-2</v>
      </c>
      <c r="V48" s="29">
        <f t="shared" si="35"/>
        <v>8.6879999999999999E-2</v>
      </c>
      <c r="W48" s="29">
        <f t="shared" si="35"/>
        <v>8.6879999999999999E-2</v>
      </c>
      <c r="X48" s="29">
        <f t="shared" si="35"/>
        <v>8.6879999999999999E-2</v>
      </c>
      <c r="Y48" s="29">
        <f t="shared" si="35"/>
        <v>8.6879999999999999E-2</v>
      </c>
      <c r="Z48" s="29">
        <f t="shared" si="35"/>
        <v>8.6879999999999999E-2</v>
      </c>
      <c r="AA48" s="29">
        <f t="shared" si="35"/>
        <v>8.6879999999999999E-2</v>
      </c>
      <c r="AB48" s="29">
        <f t="shared" si="35"/>
        <v>8.6879999999999999E-2</v>
      </c>
      <c r="AC48" s="29">
        <f t="shared" si="35"/>
        <v>8.6879999999999999E-2</v>
      </c>
      <c r="AD48" s="29">
        <f t="shared" si="35"/>
        <v>8.6879999999999999E-2</v>
      </c>
      <c r="AE48" s="29">
        <f t="shared" si="35"/>
        <v>8.6879999999999999E-2</v>
      </c>
      <c r="AF48" s="29">
        <f t="shared" si="35"/>
        <v>8.6879999999999999E-2</v>
      </c>
      <c r="AG48" s="29">
        <f t="shared" si="35"/>
        <v>8.6879999999999999E-2</v>
      </c>
      <c r="AH48" s="29">
        <f t="shared" si="35"/>
        <v>8.6879999999999999E-2</v>
      </c>
      <c r="AI48" s="22">
        <f t="shared" si="11"/>
        <v>670159.13184000005</v>
      </c>
      <c r="AJ48" s="22">
        <f t="shared" si="12"/>
        <v>670159.13184000005</v>
      </c>
      <c r="AK48" s="22">
        <f t="shared" si="13"/>
        <v>670159.13184000005</v>
      </c>
      <c r="AL48" s="22">
        <f t="shared" si="14"/>
        <v>670159.13184000005</v>
      </c>
      <c r="AM48" s="22">
        <f t="shared" si="15"/>
        <v>670159.13184000005</v>
      </c>
      <c r="AN48" s="22">
        <f t="shared" si="16"/>
        <v>670159.13184000005</v>
      </c>
      <c r="AO48" s="22">
        <f t="shared" si="17"/>
        <v>670159.13184000005</v>
      </c>
      <c r="AP48" s="22">
        <f t="shared" si="18"/>
        <v>670159.13184000005</v>
      </c>
      <c r="AQ48" s="22">
        <f t="shared" si="19"/>
        <v>670159.13184000005</v>
      </c>
      <c r="AR48" s="22">
        <f t="shared" si="20"/>
        <v>670159.13184000005</v>
      </c>
      <c r="AS48" s="22">
        <f t="shared" si="21"/>
        <v>670159.13184000005</v>
      </c>
      <c r="AT48" s="22">
        <f t="shared" si="22"/>
        <v>670159.13184000005</v>
      </c>
      <c r="AU48" s="22">
        <f t="shared" si="23"/>
        <v>670159.13184000005</v>
      </c>
      <c r="AV48" s="22">
        <f t="shared" si="24"/>
        <v>670159.13184000005</v>
      </c>
      <c r="AW48" s="22">
        <f t="shared" si="25"/>
        <v>670159.13184000005</v>
      </c>
      <c r="AX48" s="22">
        <f t="shared" si="26"/>
        <v>670159.13184000005</v>
      </c>
      <c r="AY48" s="22">
        <f t="shared" si="27"/>
        <v>670159.13184000005</v>
      </c>
      <c r="AZ48" s="22">
        <f t="shared" si="28"/>
        <v>670159.13184000005</v>
      </c>
      <c r="BA48" s="22">
        <f t="shared" si="29"/>
        <v>670159.13184000005</v>
      </c>
      <c r="BB48" s="22">
        <f t="shared" si="30"/>
        <v>670159.13184000005</v>
      </c>
      <c r="BC48" s="23">
        <f t="shared" si="33"/>
        <v>13403182.6368</v>
      </c>
      <c r="BD48" s="20">
        <f t="shared" ref="BD48:BD70" si="36">I48*0.025</f>
        <v>192840.45</v>
      </c>
      <c r="BE48" s="24">
        <f t="shared" si="4"/>
        <v>3856809</v>
      </c>
      <c r="BF48" s="25">
        <v>44518</v>
      </c>
      <c r="BG48" s="25">
        <v>45078</v>
      </c>
      <c r="BH48" s="17" t="s">
        <v>103</v>
      </c>
      <c r="BI48" s="17">
        <v>0</v>
      </c>
      <c r="BJ48" s="17">
        <v>0</v>
      </c>
    </row>
    <row r="49" spans="1:62" x14ac:dyDescent="0.25">
      <c r="A49" s="17" t="s">
        <v>78</v>
      </c>
      <c r="B49" s="17" t="s">
        <v>410</v>
      </c>
      <c r="C49" s="17" t="s">
        <v>16</v>
      </c>
      <c r="D49" s="17" t="s">
        <v>10</v>
      </c>
      <c r="E49" s="17" t="s">
        <v>17</v>
      </c>
      <c r="F49" s="17" t="s">
        <v>4</v>
      </c>
      <c r="G49" s="18">
        <v>4</v>
      </c>
      <c r="H49" s="28">
        <v>4</v>
      </c>
      <c r="I49" s="26">
        <v>7898000</v>
      </c>
      <c r="J49" s="20">
        <v>87.5</v>
      </c>
      <c r="K49" s="17" t="s">
        <v>111</v>
      </c>
      <c r="L49" s="17" t="s">
        <v>111</v>
      </c>
      <c r="M49" s="17" t="s">
        <v>310</v>
      </c>
      <c r="N49" s="20">
        <v>87.5</v>
      </c>
      <c r="O49" s="21">
        <f t="shared" si="31"/>
        <v>8.7499999999999994E-2</v>
      </c>
      <c r="P49" s="29">
        <f t="shared" ref="P49:AH49" si="37">O49</f>
        <v>8.7499999999999994E-2</v>
      </c>
      <c r="Q49" s="29">
        <f t="shared" si="37"/>
        <v>8.7499999999999994E-2</v>
      </c>
      <c r="R49" s="29">
        <f t="shared" si="37"/>
        <v>8.7499999999999994E-2</v>
      </c>
      <c r="S49" s="29">
        <f t="shared" si="37"/>
        <v>8.7499999999999994E-2</v>
      </c>
      <c r="T49" s="29">
        <f t="shared" si="37"/>
        <v>8.7499999999999994E-2</v>
      </c>
      <c r="U49" s="29">
        <f t="shared" si="37"/>
        <v>8.7499999999999994E-2</v>
      </c>
      <c r="V49" s="29">
        <f t="shared" si="37"/>
        <v>8.7499999999999994E-2</v>
      </c>
      <c r="W49" s="29">
        <f t="shared" si="37"/>
        <v>8.7499999999999994E-2</v>
      </c>
      <c r="X49" s="29">
        <f t="shared" si="37"/>
        <v>8.7499999999999994E-2</v>
      </c>
      <c r="Y49" s="29">
        <f t="shared" si="37"/>
        <v>8.7499999999999994E-2</v>
      </c>
      <c r="Z49" s="29">
        <f t="shared" si="37"/>
        <v>8.7499999999999994E-2</v>
      </c>
      <c r="AA49" s="29">
        <f t="shared" si="37"/>
        <v>8.7499999999999994E-2</v>
      </c>
      <c r="AB49" s="29">
        <f t="shared" si="37"/>
        <v>8.7499999999999994E-2</v>
      </c>
      <c r="AC49" s="29">
        <f t="shared" si="37"/>
        <v>8.7499999999999994E-2</v>
      </c>
      <c r="AD49" s="29">
        <f t="shared" si="37"/>
        <v>8.7499999999999994E-2</v>
      </c>
      <c r="AE49" s="29">
        <f t="shared" si="37"/>
        <v>8.7499999999999994E-2</v>
      </c>
      <c r="AF49" s="29">
        <f t="shared" si="37"/>
        <v>8.7499999999999994E-2</v>
      </c>
      <c r="AG49" s="29">
        <f t="shared" si="37"/>
        <v>8.7499999999999994E-2</v>
      </c>
      <c r="AH49" s="29">
        <f t="shared" si="37"/>
        <v>8.7499999999999994E-2</v>
      </c>
      <c r="AI49" s="22">
        <f t="shared" si="11"/>
        <v>691075</v>
      </c>
      <c r="AJ49" s="22">
        <f t="shared" si="12"/>
        <v>691075</v>
      </c>
      <c r="AK49" s="22">
        <f t="shared" si="13"/>
        <v>691075</v>
      </c>
      <c r="AL49" s="22">
        <f t="shared" si="14"/>
        <v>691075</v>
      </c>
      <c r="AM49" s="22">
        <f t="shared" si="15"/>
        <v>691075</v>
      </c>
      <c r="AN49" s="22">
        <f t="shared" si="16"/>
        <v>691075</v>
      </c>
      <c r="AO49" s="22">
        <f t="shared" si="17"/>
        <v>691075</v>
      </c>
      <c r="AP49" s="22">
        <f t="shared" si="18"/>
        <v>691075</v>
      </c>
      <c r="AQ49" s="22">
        <f t="shared" si="19"/>
        <v>691075</v>
      </c>
      <c r="AR49" s="22">
        <f t="shared" si="20"/>
        <v>691075</v>
      </c>
      <c r="AS49" s="22">
        <f t="shared" si="21"/>
        <v>691075</v>
      </c>
      <c r="AT49" s="22">
        <f t="shared" si="22"/>
        <v>691075</v>
      </c>
      <c r="AU49" s="22">
        <f t="shared" si="23"/>
        <v>691075</v>
      </c>
      <c r="AV49" s="22">
        <f t="shared" si="24"/>
        <v>691075</v>
      </c>
      <c r="AW49" s="22">
        <f t="shared" si="25"/>
        <v>691075</v>
      </c>
      <c r="AX49" s="22">
        <f t="shared" si="26"/>
        <v>691075</v>
      </c>
      <c r="AY49" s="22">
        <f t="shared" si="27"/>
        <v>691075</v>
      </c>
      <c r="AZ49" s="22">
        <f t="shared" si="28"/>
        <v>691075</v>
      </c>
      <c r="BA49" s="22">
        <f t="shared" si="29"/>
        <v>691075</v>
      </c>
      <c r="BB49" s="22">
        <f t="shared" si="30"/>
        <v>691075</v>
      </c>
      <c r="BC49" s="23">
        <f t="shared" si="33"/>
        <v>13821500</v>
      </c>
      <c r="BD49" s="20">
        <f t="shared" si="36"/>
        <v>197450</v>
      </c>
      <c r="BE49" s="24">
        <f t="shared" si="4"/>
        <v>3949000</v>
      </c>
      <c r="BF49" s="25">
        <v>44518</v>
      </c>
      <c r="BG49" s="25">
        <v>45474</v>
      </c>
      <c r="BH49" s="17" t="s">
        <v>103</v>
      </c>
      <c r="BI49" s="17">
        <v>0</v>
      </c>
      <c r="BJ49" s="28">
        <v>4</v>
      </c>
    </row>
    <row r="50" spans="1:62" x14ac:dyDescent="0.25">
      <c r="A50" s="27" t="s">
        <v>92</v>
      </c>
      <c r="B50" s="17" t="s">
        <v>5</v>
      </c>
      <c r="C50" s="17" t="s">
        <v>54</v>
      </c>
      <c r="D50" s="17" t="s">
        <v>55</v>
      </c>
      <c r="E50" s="17" t="s">
        <v>56</v>
      </c>
      <c r="F50" s="17" t="s">
        <v>4</v>
      </c>
      <c r="G50" s="18">
        <v>4</v>
      </c>
      <c r="H50" s="28"/>
      <c r="I50" s="26">
        <v>7684797</v>
      </c>
      <c r="J50" s="20">
        <v>109.95</v>
      </c>
      <c r="K50" s="17" t="s">
        <v>112</v>
      </c>
      <c r="L50" s="17" t="s">
        <v>111</v>
      </c>
      <c r="M50" s="17" t="s">
        <v>310</v>
      </c>
      <c r="N50" s="23">
        <f>J50*0.8</f>
        <v>87.960000000000008</v>
      </c>
      <c r="O50" s="21">
        <f t="shared" si="31"/>
        <v>0.10995000000000001</v>
      </c>
      <c r="P50" s="29">
        <f t="shared" ref="P50:AH50" si="38">O50</f>
        <v>0.10995000000000001</v>
      </c>
      <c r="Q50" s="29">
        <f t="shared" si="38"/>
        <v>0.10995000000000001</v>
      </c>
      <c r="R50" s="29">
        <f t="shared" si="38"/>
        <v>0.10995000000000001</v>
      </c>
      <c r="S50" s="29">
        <f t="shared" si="38"/>
        <v>0.10995000000000001</v>
      </c>
      <c r="T50" s="29">
        <f t="shared" si="38"/>
        <v>0.10995000000000001</v>
      </c>
      <c r="U50" s="29">
        <f t="shared" si="38"/>
        <v>0.10995000000000001</v>
      </c>
      <c r="V50" s="29">
        <f t="shared" si="38"/>
        <v>0.10995000000000001</v>
      </c>
      <c r="W50" s="29">
        <f t="shared" si="38"/>
        <v>0.10995000000000001</v>
      </c>
      <c r="X50" s="29">
        <f t="shared" si="38"/>
        <v>0.10995000000000001</v>
      </c>
      <c r="Y50" s="29">
        <f t="shared" si="38"/>
        <v>0.10995000000000001</v>
      </c>
      <c r="Z50" s="29">
        <f t="shared" si="38"/>
        <v>0.10995000000000001</v>
      </c>
      <c r="AA50" s="29">
        <f t="shared" si="38"/>
        <v>0.10995000000000001</v>
      </c>
      <c r="AB50" s="29">
        <f t="shared" si="38"/>
        <v>0.10995000000000001</v>
      </c>
      <c r="AC50" s="29">
        <f t="shared" si="38"/>
        <v>0.10995000000000001</v>
      </c>
      <c r="AD50" s="29">
        <f t="shared" si="38"/>
        <v>0.10995000000000001</v>
      </c>
      <c r="AE50" s="29">
        <f t="shared" si="38"/>
        <v>0.10995000000000001</v>
      </c>
      <c r="AF50" s="29">
        <f t="shared" si="38"/>
        <v>0.10995000000000001</v>
      </c>
      <c r="AG50" s="29">
        <f t="shared" si="38"/>
        <v>0.10995000000000001</v>
      </c>
      <c r="AH50" s="29">
        <f t="shared" si="38"/>
        <v>0.10995000000000001</v>
      </c>
      <c r="AI50" s="22">
        <f t="shared" si="11"/>
        <v>844943.43015000003</v>
      </c>
      <c r="AJ50" s="22">
        <f t="shared" si="12"/>
        <v>844943.43015000003</v>
      </c>
      <c r="AK50" s="22">
        <f t="shared" si="13"/>
        <v>844943.43015000003</v>
      </c>
      <c r="AL50" s="22">
        <f t="shared" si="14"/>
        <v>844943.43015000003</v>
      </c>
      <c r="AM50" s="22">
        <f t="shared" si="15"/>
        <v>844943.43015000003</v>
      </c>
      <c r="AN50" s="22">
        <f t="shared" si="16"/>
        <v>844943.43015000003</v>
      </c>
      <c r="AO50" s="22">
        <f t="shared" si="17"/>
        <v>844943.43015000003</v>
      </c>
      <c r="AP50" s="22">
        <f t="shared" si="18"/>
        <v>844943.43015000003</v>
      </c>
      <c r="AQ50" s="22">
        <f t="shared" si="19"/>
        <v>844943.43015000003</v>
      </c>
      <c r="AR50" s="22">
        <f t="shared" si="20"/>
        <v>844943.43015000003</v>
      </c>
      <c r="AS50" s="22">
        <f t="shared" si="21"/>
        <v>844943.43015000003</v>
      </c>
      <c r="AT50" s="22">
        <f t="shared" si="22"/>
        <v>844943.43015000003</v>
      </c>
      <c r="AU50" s="22">
        <f t="shared" si="23"/>
        <v>844943.43015000003</v>
      </c>
      <c r="AV50" s="22">
        <f t="shared" si="24"/>
        <v>844943.43015000003</v>
      </c>
      <c r="AW50" s="22">
        <f t="shared" si="25"/>
        <v>844943.43015000003</v>
      </c>
      <c r="AX50" s="22">
        <f t="shared" si="26"/>
        <v>844943.43015000003</v>
      </c>
      <c r="AY50" s="22">
        <f t="shared" si="27"/>
        <v>844943.43015000003</v>
      </c>
      <c r="AZ50" s="22">
        <f t="shared" si="28"/>
        <v>844943.43015000003</v>
      </c>
      <c r="BA50" s="22">
        <f t="shared" si="29"/>
        <v>844943.43015000003</v>
      </c>
      <c r="BB50" s="22">
        <f t="shared" si="30"/>
        <v>844943.43015000003</v>
      </c>
      <c r="BC50" s="23">
        <f t="shared" si="33"/>
        <v>16898868.603000004</v>
      </c>
      <c r="BD50" s="20">
        <f t="shared" si="36"/>
        <v>192119.92500000002</v>
      </c>
      <c r="BE50" s="24">
        <f t="shared" si="4"/>
        <v>3842398.5000000005</v>
      </c>
      <c r="BF50" s="24"/>
      <c r="BG50" s="17"/>
      <c r="BH50" s="17" t="s">
        <v>103</v>
      </c>
      <c r="BI50" s="17">
        <v>0</v>
      </c>
      <c r="BJ50" s="17">
        <v>0</v>
      </c>
    </row>
    <row r="51" spans="1:62" x14ac:dyDescent="0.25">
      <c r="A51" s="17" t="s">
        <v>79</v>
      </c>
      <c r="B51" s="17" t="s">
        <v>5</v>
      </c>
      <c r="C51" s="17" t="s">
        <v>18</v>
      </c>
      <c r="D51" s="17" t="s">
        <v>10</v>
      </c>
      <c r="E51" s="17" t="s">
        <v>19</v>
      </c>
      <c r="F51" s="17" t="s">
        <v>4</v>
      </c>
      <c r="G51" s="18">
        <v>4</v>
      </c>
      <c r="H51" s="28"/>
      <c r="I51" s="26">
        <v>7780000</v>
      </c>
      <c r="J51" s="20">
        <v>88</v>
      </c>
      <c r="K51" s="17" t="s">
        <v>111</v>
      </c>
      <c r="L51" s="17" t="s">
        <v>111</v>
      </c>
      <c r="M51" s="17" t="s">
        <v>310</v>
      </c>
      <c r="N51" s="20">
        <v>88</v>
      </c>
      <c r="O51" s="21">
        <f t="shared" si="31"/>
        <v>8.7999999999999995E-2</v>
      </c>
      <c r="P51" s="29">
        <f t="shared" ref="P51:AH51" si="39">O51</f>
        <v>8.7999999999999995E-2</v>
      </c>
      <c r="Q51" s="29">
        <f t="shared" si="39"/>
        <v>8.7999999999999995E-2</v>
      </c>
      <c r="R51" s="29">
        <f t="shared" si="39"/>
        <v>8.7999999999999995E-2</v>
      </c>
      <c r="S51" s="29">
        <f t="shared" si="39"/>
        <v>8.7999999999999995E-2</v>
      </c>
      <c r="T51" s="29">
        <f t="shared" si="39"/>
        <v>8.7999999999999995E-2</v>
      </c>
      <c r="U51" s="29">
        <f t="shared" si="39"/>
        <v>8.7999999999999995E-2</v>
      </c>
      <c r="V51" s="29">
        <f t="shared" si="39"/>
        <v>8.7999999999999995E-2</v>
      </c>
      <c r="W51" s="29">
        <f t="shared" si="39"/>
        <v>8.7999999999999995E-2</v>
      </c>
      <c r="X51" s="29">
        <f t="shared" si="39"/>
        <v>8.7999999999999995E-2</v>
      </c>
      <c r="Y51" s="29">
        <f t="shared" si="39"/>
        <v>8.7999999999999995E-2</v>
      </c>
      <c r="Z51" s="29">
        <f t="shared" si="39"/>
        <v>8.7999999999999995E-2</v>
      </c>
      <c r="AA51" s="29">
        <f t="shared" si="39"/>
        <v>8.7999999999999995E-2</v>
      </c>
      <c r="AB51" s="29">
        <f t="shared" si="39"/>
        <v>8.7999999999999995E-2</v>
      </c>
      <c r="AC51" s="29">
        <f t="shared" si="39"/>
        <v>8.7999999999999995E-2</v>
      </c>
      <c r="AD51" s="29">
        <f t="shared" si="39"/>
        <v>8.7999999999999995E-2</v>
      </c>
      <c r="AE51" s="29">
        <f t="shared" si="39"/>
        <v>8.7999999999999995E-2</v>
      </c>
      <c r="AF51" s="29">
        <f t="shared" si="39"/>
        <v>8.7999999999999995E-2</v>
      </c>
      <c r="AG51" s="29">
        <f t="shared" si="39"/>
        <v>8.7999999999999995E-2</v>
      </c>
      <c r="AH51" s="29">
        <f t="shared" si="39"/>
        <v>8.7999999999999995E-2</v>
      </c>
      <c r="AI51" s="22">
        <f t="shared" si="11"/>
        <v>684640</v>
      </c>
      <c r="AJ51" s="22">
        <f t="shared" si="12"/>
        <v>684640</v>
      </c>
      <c r="AK51" s="22">
        <f t="shared" si="13"/>
        <v>684640</v>
      </c>
      <c r="AL51" s="22">
        <f t="shared" si="14"/>
        <v>684640</v>
      </c>
      <c r="AM51" s="22">
        <f t="shared" si="15"/>
        <v>684640</v>
      </c>
      <c r="AN51" s="22">
        <f t="shared" si="16"/>
        <v>684640</v>
      </c>
      <c r="AO51" s="22">
        <f t="shared" si="17"/>
        <v>684640</v>
      </c>
      <c r="AP51" s="22">
        <f t="shared" si="18"/>
        <v>684640</v>
      </c>
      <c r="AQ51" s="22">
        <f t="shared" si="19"/>
        <v>684640</v>
      </c>
      <c r="AR51" s="22">
        <f t="shared" si="20"/>
        <v>684640</v>
      </c>
      <c r="AS51" s="22">
        <f t="shared" si="21"/>
        <v>684640</v>
      </c>
      <c r="AT51" s="22">
        <f t="shared" si="22"/>
        <v>684640</v>
      </c>
      <c r="AU51" s="22">
        <f t="shared" si="23"/>
        <v>684640</v>
      </c>
      <c r="AV51" s="22">
        <f t="shared" si="24"/>
        <v>684640</v>
      </c>
      <c r="AW51" s="22">
        <f t="shared" si="25"/>
        <v>684640</v>
      </c>
      <c r="AX51" s="22">
        <f t="shared" si="26"/>
        <v>684640</v>
      </c>
      <c r="AY51" s="22">
        <f t="shared" si="27"/>
        <v>684640</v>
      </c>
      <c r="AZ51" s="22">
        <f t="shared" si="28"/>
        <v>684640</v>
      </c>
      <c r="BA51" s="22">
        <f t="shared" si="29"/>
        <v>684640</v>
      </c>
      <c r="BB51" s="22">
        <f t="shared" si="30"/>
        <v>684640</v>
      </c>
      <c r="BC51" s="23">
        <f t="shared" si="33"/>
        <v>13692800</v>
      </c>
      <c r="BD51" s="20">
        <f t="shared" si="36"/>
        <v>194500</v>
      </c>
      <c r="BE51" s="24">
        <f t="shared" si="4"/>
        <v>3890000</v>
      </c>
      <c r="BF51" s="24"/>
      <c r="BG51" s="17"/>
      <c r="BH51" s="17" t="s">
        <v>103</v>
      </c>
      <c r="BI51" s="17">
        <v>0</v>
      </c>
      <c r="BJ51" s="17">
        <v>0</v>
      </c>
    </row>
    <row r="52" spans="1:62" x14ac:dyDescent="0.25">
      <c r="A52" s="17" t="s">
        <v>80</v>
      </c>
      <c r="B52" s="17" t="s">
        <v>410</v>
      </c>
      <c r="C52" s="17" t="s">
        <v>20</v>
      </c>
      <c r="D52" s="17" t="s">
        <v>10</v>
      </c>
      <c r="E52" s="17" t="s">
        <v>21</v>
      </c>
      <c r="F52" s="17" t="s">
        <v>4</v>
      </c>
      <c r="G52" s="18">
        <v>4</v>
      </c>
      <c r="H52" s="28">
        <v>4</v>
      </c>
      <c r="I52" s="26">
        <v>7964000</v>
      </c>
      <c r="J52" s="20">
        <v>88.5</v>
      </c>
      <c r="K52" s="17" t="s">
        <v>111</v>
      </c>
      <c r="L52" s="17" t="s">
        <v>111</v>
      </c>
      <c r="M52" s="17" t="s">
        <v>310</v>
      </c>
      <c r="N52" s="20">
        <v>88.5</v>
      </c>
      <c r="O52" s="21">
        <f t="shared" si="31"/>
        <v>8.8499999999999995E-2</v>
      </c>
      <c r="P52" s="29">
        <f t="shared" ref="P52:AH52" si="40">O52</f>
        <v>8.8499999999999995E-2</v>
      </c>
      <c r="Q52" s="29">
        <f t="shared" si="40"/>
        <v>8.8499999999999995E-2</v>
      </c>
      <c r="R52" s="29">
        <f t="shared" si="40"/>
        <v>8.8499999999999995E-2</v>
      </c>
      <c r="S52" s="29">
        <f t="shared" si="40"/>
        <v>8.8499999999999995E-2</v>
      </c>
      <c r="T52" s="29">
        <f t="shared" si="40"/>
        <v>8.8499999999999995E-2</v>
      </c>
      <c r="U52" s="29">
        <f t="shared" si="40"/>
        <v>8.8499999999999995E-2</v>
      </c>
      <c r="V52" s="29">
        <f t="shared" si="40"/>
        <v>8.8499999999999995E-2</v>
      </c>
      <c r="W52" s="29">
        <f t="shared" si="40"/>
        <v>8.8499999999999995E-2</v>
      </c>
      <c r="X52" s="29">
        <f t="shared" si="40"/>
        <v>8.8499999999999995E-2</v>
      </c>
      <c r="Y52" s="29">
        <f t="shared" si="40"/>
        <v>8.8499999999999995E-2</v>
      </c>
      <c r="Z52" s="29">
        <f t="shared" si="40"/>
        <v>8.8499999999999995E-2</v>
      </c>
      <c r="AA52" s="29">
        <f t="shared" si="40"/>
        <v>8.8499999999999995E-2</v>
      </c>
      <c r="AB52" s="29">
        <f t="shared" si="40"/>
        <v>8.8499999999999995E-2</v>
      </c>
      <c r="AC52" s="29">
        <f t="shared" si="40"/>
        <v>8.8499999999999995E-2</v>
      </c>
      <c r="AD52" s="29">
        <f t="shared" si="40"/>
        <v>8.8499999999999995E-2</v>
      </c>
      <c r="AE52" s="29">
        <f t="shared" si="40"/>
        <v>8.8499999999999995E-2</v>
      </c>
      <c r="AF52" s="29">
        <f t="shared" si="40"/>
        <v>8.8499999999999995E-2</v>
      </c>
      <c r="AG52" s="29">
        <f t="shared" si="40"/>
        <v>8.8499999999999995E-2</v>
      </c>
      <c r="AH52" s="29">
        <f t="shared" si="40"/>
        <v>8.8499999999999995E-2</v>
      </c>
      <c r="AI52" s="22">
        <f t="shared" si="11"/>
        <v>704814</v>
      </c>
      <c r="AJ52" s="22">
        <f t="shared" si="12"/>
        <v>704814</v>
      </c>
      <c r="AK52" s="22">
        <f t="shared" si="13"/>
        <v>704814</v>
      </c>
      <c r="AL52" s="22">
        <f t="shared" si="14"/>
        <v>704814</v>
      </c>
      <c r="AM52" s="22">
        <f t="shared" si="15"/>
        <v>704814</v>
      </c>
      <c r="AN52" s="22">
        <f t="shared" si="16"/>
        <v>704814</v>
      </c>
      <c r="AO52" s="22">
        <f t="shared" si="17"/>
        <v>704814</v>
      </c>
      <c r="AP52" s="22">
        <f t="shared" si="18"/>
        <v>704814</v>
      </c>
      <c r="AQ52" s="22">
        <f t="shared" si="19"/>
        <v>704814</v>
      </c>
      <c r="AR52" s="22">
        <f t="shared" si="20"/>
        <v>704814</v>
      </c>
      <c r="AS52" s="22">
        <f t="shared" si="21"/>
        <v>704814</v>
      </c>
      <c r="AT52" s="22">
        <f t="shared" si="22"/>
        <v>704814</v>
      </c>
      <c r="AU52" s="22">
        <f t="shared" si="23"/>
        <v>704814</v>
      </c>
      <c r="AV52" s="22">
        <f t="shared" si="24"/>
        <v>704814</v>
      </c>
      <c r="AW52" s="22">
        <f t="shared" si="25"/>
        <v>704814</v>
      </c>
      <c r="AX52" s="22">
        <f t="shared" si="26"/>
        <v>704814</v>
      </c>
      <c r="AY52" s="22">
        <f t="shared" si="27"/>
        <v>704814</v>
      </c>
      <c r="AZ52" s="22">
        <f t="shared" si="28"/>
        <v>704814</v>
      </c>
      <c r="BA52" s="22">
        <f t="shared" si="29"/>
        <v>704814</v>
      </c>
      <c r="BB52" s="22">
        <f t="shared" si="30"/>
        <v>704814</v>
      </c>
      <c r="BC52" s="23">
        <f t="shared" si="33"/>
        <v>14096280</v>
      </c>
      <c r="BD52" s="20">
        <f t="shared" si="36"/>
        <v>199100</v>
      </c>
      <c r="BE52" s="24">
        <f t="shared" si="4"/>
        <v>3982000</v>
      </c>
      <c r="BF52" s="25">
        <v>44518</v>
      </c>
      <c r="BG52" s="25">
        <v>45474</v>
      </c>
      <c r="BH52" s="17" t="s">
        <v>103</v>
      </c>
      <c r="BI52" s="17">
        <v>0</v>
      </c>
      <c r="BJ52" s="28">
        <v>4</v>
      </c>
    </row>
    <row r="53" spans="1:62" x14ac:dyDescent="0.25">
      <c r="A53" s="17" t="s">
        <v>81</v>
      </c>
      <c r="B53" s="17" t="s">
        <v>0</v>
      </c>
      <c r="C53" s="17" t="s">
        <v>22</v>
      </c>
      <c r="D53" s="17" t="s">
        <v>23</v>
      </c>
      <c r="E53" s="17" t="s">
        <v>24</v>
      </c>
      <c r="F53" s="17" t="s">
        <v>4</v>
      </c>
      <c r="G53" s="18">
        <v>3</v>
      </c>
      <c r="H53" s="28">
        <v>3</v>
      </c>
      <c r="I53" s="26">
        <v>5556518</v>
      </c>
      <c r="J53" s="20">
        <v>88.6</v>
      </c>
      <c r="K53" s="17" t="s">
        <v>111</v>
      </c>
      <c r="L53" s="17" t="s">
        <v>111</v>
      </c>
      <c r="M53" s="17" t="s">
        <v>310</v>
      </c>
      <c r="N53" s="20">
        <v>88.6</v>
      </c>
      <c r="O53" s="21">
        <f t="shared" si="31"/>
        <v>8.8599999999999998E-2</v>
      </c>
      <c r="P53" s="29">
        <f t="shared" ref="P53:AH53" si="41">O53</f>
        <v>8.8599999999999998E-2</v>
      </c>
      <c r="Q53" s="29">
        <f t="shared" si="41"/>
        <v>8.8599999999999998E-2</v>
      </c>
      <c r="R53" s="29">
        <f t="shared" si="41"/>
        <v>8.8599999999999998E-2</v>
      </c>
      <c r="S53" s="29">
        <f t="shared" si="41"/>
        <v>8.8599999999999998E-2</v>
      </c>
      <c r="T53" s="29">
        <f t="shared" si="41"/>
        <v>8.8599999999999998E-2</v>
      </c>
      <c r="U53" s="29">
        <f t="shared" si="41"/>
        <v>8.8599999999999998E-2</v>
      </c>
      <c r="V53" s="29">
        <f t="shared" si="41"/>
        <v>8.8599999999999998E-2</v>
      </c>
      <c r="W53" s="29">
        <f t="shared" si="41"/>
        <v>8.8599999999999998E-2</v>
      </c>
      <c r="X53" s="29">
        <f t="shared" si="41"/>
        <v>8.8599999999999998E-2</v>
      </c>
      <c r="Y53" s="29">
        <f t="shared" si="41"/>
        <v>8.8599999999999998E-2</v>
      </c>
      <c r="Z53" s="29">
        <f t="shared" si="41"/>
        <v>8.8599999999999998E-2</v>
      </c>
      <c r="AA53" s="29">
        <f t="shared" si="41"/>
        <v>8.8599999999999998E-2</v>
      </c>
      <c r="AB53" s="29">
        <f t="shared" si="41"/>
        <v>8.8599999999999998E-2</v>
      </c>
      <c r="AC53" s="29">
        <f t="shared" si="41"/>
        <v>8.8599999999999998E-2</v>
      </c>
      <c r="AD53" s="29">
        <f t="shared" si="41"/>
        <v>8.8599999999999998E-2</v>
      </c>
      <c r="AE53" s="29">
        <f t="shared" si="41"/>
        <v>8.8599999999999998E-2</v>
      </c>
      <c r="AF53" s="29">
        <f t="shared" si="41"/>
        <v>8.8599999999999998E-2</v>
      </c>
      <c r="AG53" s="29">
        <f t="shared" si="41"/>
        <v>8.8599999999999998E-2</v>
      </c>
      <c r="AH53" s="29">
        <f t="shared" si="41"/>
        <v>8.8599999999999998E-2</v>
      </c>
      <c r="AI53" s="22">
        <f t="shared" si="11"/>
        <v>492307.49479999999</v>
      </c>
      <c r="AJ53" s="22">
        <f t="shared" si="12"/>
        <v>492307.49479999999</v>
      </c>
      <c r="AK53" s="22">
        <f t="shared" si="13"/>
        <v>492307.49479999999</v>
      </c>
      <c r="AL53" s="22">
        <f t="shared" si="14"/>
        <v>492307.49479999999</v>
      </c>
      <c r="AM53" s="22">
        <f t="shared" si="15"/>
        <v>492307.49479999999</v>
      </c>
      <c r="AN53" s="22">
        <f t="shared" si="16"/>
        <v>492307.49479999999</v>
      </c>
      <c r="AO53" s="22">
        <f t="shared" si="17"/>
        <v>492307.49479999999</v>
      </c>
      <c r="AP53" s="22">
        <f t="shared" si="18"/>
        <v>492307.49479999999</v>
      </c>
      <c r="AQ53" s="22">
        <f t="shared" si="19"/>
        <v>492307.49479999999</v>
      </c>
      <c r="AR53" s="22">
        <f t="shared" si="20"/>
        <v>492307.49479999999</v>
      </c>
      <c r="AS53" s="22">
        <f t="shared" si="21"/>
        <v>492307.49479999999</v>
      </c>
      <c r="AT53" s="22">
        <f t="shared" si="22"/>
        <v>492307.49479999999</v>
      </c>
      <c r="AU53" s="22">
        <f t="shared" si="23"/>
        <v>492307.49479999999</v>
      </c>
      <c r="AV53" s="22">
        <f t="shared" si="24"/>
        <v>492307.49479999999</v>
      </c>
      <c r="AW53" s="22">
        <f t="shared" si="25"/>
        <v>492307.49479999999</v>
      </c>
      <c r="AX53" s="22">
        <f t="shared" si="26"/>
        <v>492307.49479999999</v>
      </c>
      <c r="AY53" s="22">
        <f t="shared" si="27"/>
        <v>492307.49479999999</v>
      </c>
      <c r="AZ53" s="22">
        <f t="shared" si="28"/>
        <v>492307.49479999999</v>
      </c>
      <c r="BA53" s="22">
        <f t="shared" si="29"/>
        <v>492307.49479999999</v>
      </c>
      <c r="BB53" s="22">
        <f t="shared" si="30"/>
        <v>492307.49479999999</v>
      </c>
      <c r="BC53" s="23">
        <f t="shared" si="33"/>
        <v>9846149.8959999941</v>
      </c>
      <c r="BD53" s="20">
        <f t="shared" si="36"/>
        <v>138912.95000000001</v>
      </c>
      <c r="BE53" s="24">
        <f t="shared" si="4"/>
        <v>2778259</v>
      </c>
      <c r="BF53" s="25">
        <v>44518</v>
      </c>
      <c r="BG53" s="25">
        <v>44926</v>
      </c>
      <c r="BH53" s="17" t="s">
        <v>103</v>
      </c>
      <c r="BI53" s="17">
        <v>0</v>
      </c>
      <c r="BJ53" s="17">
        <v>0</v>
      </c>
    </row>
    <row r="54" spans="1:62" x14ac:dyDescent="0.25">
      <c r="A54" s="17" t="s">
        <v>82</v>
      </c>
      <c r="B54" s="17" t="s">
        <v>410</v>
      </c>
      <c r="C54" s="17" t="s">
        <v>25</v>
      </c>
      <c r="D54" s="17" t="s">
        <v>26</v>
      </c>
      <c r="E54" s="17" t="s">
        <v>27</v>
      </c>
      <c r="F54" s="17" t="s">
        <v>28</v>
      </c>
      <c r="G54" s="18">
        <v>2.8</v>
      </c>
      <c r="H54" s="28">
        <v>1</v>
      </c>
      <c r="I54" s="26">
        <v>7853028</v>
      </c>
      <c r="J54" s="20">
        <v>112.2</v>
      </c>
      <c r="K54" s="17" t="s">
        <v>111</v>
      </c>
      <c r="L54" s="17" t="s">
        <v>112</v>
      </c>
      <c r="M54" s="17" t="s">
        <v>310</v>
      </c>
      <c r="N54" s="23">
        <f>J54*0.8</f>
        <v>89.76</v>
      </c>
      <c r="O54" s="21">
        <f t="shared" si="31"/>
        <v>0.11220000000000001</v>
      </c>
      <c r="P54" s="29">
        <f t="shared" ref="P54:AH54" si="42">O54</f>
        <v>0.11220000000000001</v>
      </c>
      <c r="Q54" s="29">
        <f t="shared" si="42"/>
        <v>0.11220000000000001</v>
      </c>
      <c r="R54" s="29">
        <f t="shared" si="42"/>
        <v>0.11220000000000001</v>
      </c>
      <c r="S54" s="29">
        <f t="shared" si="42"/>
        <v>0.11220000000000001</v>
      </c>
      <c r="T54" s="29">
        <f t="shared" si="42"/>
        <v>0.11220000000000001</v>
      </c>
      <c r="U54" s="29">
        <f t="shared" si="42"/>
        <v>0.11220000000000001</v>
      </c>
      <c r="V54" s="29">
        <f t="shared" si="42"/>
        <v>0.11220000000000001</v>
      </c>
      <c r="W54" s="29">
        <f t="shared" si="42"/>
        <v>0.11220000000000001</v>
      </c>
      <c r="X54" s="29">
        <f t="shared" si="42"/>
        <v>0.11220000000000001</v>
      </c>
      <c r="Y54" s="29">
        <f t="shared" si="42"/>
        <v>0.11220000000000001</v>
      </c>
      <c r="Z54" s="29">
        <f t="shared" si="42"/>
        <v>0.11220000000000001</v>
      </c>
      <c r="AA54" s="29">
        <f t="shared" si="42"/>
        <v>0.11220000000000001</v>
      </c>
      <c r="AB54" s="29">
        <f t="shared" si="42"/>
        <v>0.11220000000000001</v>
      </c>
      <c r="AC54" s="29">
        <f t="shared" si="42"/>
        <v>0.11220000000000001</v>
      </c>
      <c r="AD54" s="29">
        <f t="shared" si="42"/>
        <v>0.11220000000000001</v>
      </c>
      <c r="AE54" s="29">
        <f t="shared" si="42"/>
        <v>0.11220000000000001</v>
      </c>
      <c r="AF54" s="29">
        <f t="shared" si="42"/>
        <v>0.11220000000000001</v>
      </c>
      <c r="AG54" s="29">
        <f t="shared" si="42"/>
        <v>0.11220000000000001</v>
      </c>
      <c r="AH54" s="29">
        <f t="shared" si="42"/>
        <v>0.11220000000000001</v>
      </c>
      <c r="AI54" s="22">
        <f t="shared" si="11"/>
        <v>881109.74160000007</v>
      </c>
      <c r="AJ54" s="22">
        <f t="shared" si="12"/>
        <v>881109.74160000007</v>
      </c>
      <c r="AK54" s="22">
        <f t="shared" si="13"/>
        <v>881109.74160000007</v>
      </c>
      <c r="AL54" s="22">
        <f t="shared" si="14"/>
        <v>881109.74160000007</v>
      </c>
      <c r="AM54" s="22">
        <f t="shared" si="15"/>
        <v>881109.74160000007</v>
      </c>
      <c r="AN54" s="22">
        <f t="shared" si="16"/>
        <v>881109.74160000007</v>
      </c>
      <c r="AO54" s="22">
        <f t="shared" si="17"/>
        <v>881109.74160000007</v>
      </c>
      <c r="AP54" s="22">
        <f t="shared" si="18"/>
        <v>881109.74160000007</v>
      </c>
      <c r="AQ54" s="22">
        <f t="shared" si="19"/>
        <v>881109.74160000007</v>
      </c>
      <c r="AR54" s="22">
        <f t="shared" si="20"/>
        <v>881109.74160000007</v>
      </c>
      <c r="AS54" s="22">
        <f t="shared" si="21"/>
        <v>881109.74160000007</v>
      </c>
      <c r="AT54" s="22">
        <f t="shared" si="22"/>
        <v>881109.74160000007</v>
      </c>
      <c r="AU54" s="22">
        <f t="shared" si="23"/>
        <v>881109.74160000007</v>
      </c>
      <c r="AV54" s="22">
        <f t="shared" si="24"/>
        <v>881109.74160000007</v>
      </c>
      <c r="AW54" s="22">
        <f t="shared" si="25"/>
        <v>881109.74160000007</v>
      </c>
      <c r="AX54" s="22">
        <f t="shared" si="26"/>
        <v>881109.74160000007</v>
      </c>
      <c r="AY54" s="22">
        <f t="shared" si="27"/>
        <v>881109.74160000007</v>
      </c>
      <c r="AZ54" s="22">
        <f t="shared" si="28"/>
        <v>881109.74160000007</v>
      </c>
      <c r="BA54" s="22">
        <f t="shared" si="29"/>
        <v>881109.74160000007</v>
      </c>
      <c r="BB54" s="22">
        <f t="shared" si="30"/>
        <v>881109.74160000007</v>
      </c>
      <c r="BC54" s="23">
        <f t="shared" si="33"/>
        <v>17622194.831999995</v>
      </c>
      <c r="BD54" s="20">
        <f t="shared" si="36"/>
        <v>196325.7</v>
      </c>
      <c r="BE54" s="24">
        <f t="shared" si="4"/>
        <v>3926514</v>
      </c>
      <c r="BF54" s="25">
        <v>44518</v>
      </c>
      <c r="BG54" s="25">
        <v>44927</v>
      </c>
      <c r="BH54" s="17" t="s">
        <v>103</v>
      </c>
      <c r="BI54" s="17">
        <v>0</v>
      </c>
      <c r="BJ54" s="28">
        <v>1</v>
      </c>
    </row>
    <row r="55" spans="1:62" x14ac:dyDescent="0.25">
      <c r="A55" s="17" t="s">
        <v>83</v>
      </c>
      <c r="B55" s="17" t="s">
        <v>5</v>
      </c>
      <c r="C55" s="17" t="s">
        <v>29</v>
      </c>
      <c r="D55" s="17" t="s">
        <v>30</v>
      </c>
      <c r="E55" s="17" t="s">
        <v>31</v>
      </c>
      <c r="F55" s="17" t="s">
        <v>15</v>
      </c>
      <c r="G55" s="18">
        <v>4</v>
      </c>
      <c r="H55" s="28"/>
      <c r="I55" s="26">
        <v>8896000</v>
      </c>
      <c r="J55" s="20">
        <v>91.49</v>
      </c>
      <c r="K55" s="17" t="s">
        <v>111</v>
      </c>
      <c r="L55" s="17" t="s">
        <v>111</v>
      </c>
      <c r="M55" s="17" t="s">
        <v>310</v>
      </c>
      <c r="N55" s="20">
        <v>91.49</v>
      </c>
      <c r="O55" s="21">
        <f t="shared" si="31"/>
        <v>9.1489999999999988E-2</v>
      </c>
      <c r="P55" s="29">
        <f t="shared" ref="P55:AH55" si="43">O55</f>
        <v>9.1489999999999988E-2</v>
      </c>
      <c r="Q55" s="29">
        <f t="shared" si="43"/>
        <v>9.1489999999999988E-2</v>
      </c>
      <c r="R55" s="29">
        <f t="shared" si="43"/>
        <v>9.1489999999999988E-2</v>
      </c>
      <c r="S55" s="29">
        <f t="shared" si="43"/>
        <v>9.1489999999999988E-2</v>
      </c>
      <c r="T55" s="29">
        <f t="shared" si="43"/>
        <v>9.1489999999999988E-2</v>
      </c>
      <c r="U55" s="29">
        <f t="shared" si="43"/>
        <v>9.1489999999999988E-2</v>
      </c>
      <c r="V55" s="29">
        <f t="shared" si="43"/>
        <v>9.1489999999999988E-2</v>
      </c>
      <c r="W55" s="29">
        <f t="shared" si="43"/>
        <v>9.1489999999999988E-2</v>
      </c>
      <c r="X55" s="29">
        <f t="shared" si="43"/>
        <v>9.1489999999999988E-2</v>
      </c>
      <c r="Y55" s="29">
        <f t="shared" si="43"/>
        <v>9.1489999999999988E-2</v>
      </c>
      <c r="Z55" s="29">
        <f t="shared" si="43"/>
        <v>9.1489999999999988E-2</v>
      </c>
      <c r="AA55" s="29">
        <f t="shared" si="43"/>
        <v>9.1489999999999988E-2</v>
      </c>
      <c r="AB55" s="29">
        <f t="shared" si="43"/>
        <v>9.1489999999999988E-2</v>
      </c>
      <c r="AC55" s="29">
        <f t="shared" si="43"/>
        <v>9.1489999999999988E-2</v>
      </c>
      <c r="AD55" s="29">
        <f t="shared" si="43"/>
        <v>9.1489999999999988E-2</v>
      </c>
      <c r="AE55" s="29">
        <f t="shared" si="43"/>
        <v>9.1489999999999988E-2</v>
      </c>
      <c r="AF55" s="29">
        <f t="shared" si="43"/>
        <v>9.1489999999999988E-2</v>
      </c>
      <c r="AG55" s="29">
        <f t="shared" si="43"/>
        <v>9.1489999999999988E-2</v>
      </c>
      <c r="AH55" s="29">
        <f t="shared" si="43"/>
        <v>9.1489999999999988E-2</v>
      </c>
      <c r="AI55" s="22">
        <f t="shared" si="11"/>
        <v>813895.03999999992</v>
      </c>
      <c r="AJ55" s="22">
        <f t="shared" si="12"/>
        <v>813895.03999999992</v>
      </c>
      <c r="AK55" s="22">
        <f t="shared" si="13"/>
        <v>813895.03999999992</v>
      </c>
      <c r="AL55" s="22">
        <f t="shared" si="14"/>
        <v>813895.03999999992</v>
      </c>
      <c r="AM55" s="22">
        <f t="shared" si="15"/>
        <v>813895.03999999992</v>
      </c>
      <c r="AN55" s="22">
        <f t="shared" si="16"/>
        <v>813895.03999999992</v>
      </c>
      <c r="AO55" s="22">
        <f t="shared" si="17"/>
        <v>813895.03999999992</v>
      </c>
      <c r="AP55" s="22">
        <f t="shared" si="18"/>
        <v>813895.03999999992</v>
      </c>
      <c r="AQ55" s="22">
        <f t="shared" si="19"/>
        <v>813895.03999999992</v>
      </c>
      <c r="AR55" s="22">
        <f t="shared" si="20"/>
        <v>813895.03999999992</v>
      </c>
      <c r="AS55" s="22">
        <f t="shared" si="21"/>
        <v>813895.03999999992</v>
      </c>
      <c r="AT55" s="22">
        <f t="shared" si="22"/>
        <v>813895.03999999992</v>
      </c>
      <c r="AU55" s="22">
        <f t="shared" si="23"/>
        <v>813895.03999999992</v>
      </c>
      <c r="AV55" s="22">
        <f t="shared" si="24"/>
        <v>813895.03999999992</v>
      </c>
      <c r="AW55" s="22">
        <f t="shared" si="25"/>
        <v>813895.03999999992</v>
      </c>
      <c r="AX55" s="22">
        <f t="shared" si="26"/>
        <v>813895.03999999992</v>
      </c>
      <c r="AY55" s="22">
        <f t="shared" si="27"/>
        <v>813895.03999999992</v>
      </c>
      <c r="AZ55" s="22">
        <f t="shared" si="28"/>
        <v>813895.03999999992</v>
      </c>
      <c r="BA55" s="22">
        <f t="shared" si="29"/>
        <v>813895.03999999992</v>
      </c>
      <c r="BB55" s="22">
        <f t="shared" si="30"/>
        <v>813895.03999999992</v>
      </c>
      <c r="BC55" s="23">
        <f t="shared" si="33"/>
        <v>16277900.799999991</v>
      </c>
      <c r="BD55" s="20">
        <f t="shared" si="36"/>
        <v>222400</v>
      </c>
      <c r="BE55" s="24">
        <f t="shared" si="4"/>
        <v>4448000</v>
      </c>
      <c r="BF55" s="24"/>
      <c r="BG55" s="17"/>
      <c r="BH55" s="17" t="s">
        <v>103</v>
      </c>
      <c r="BI55" s="17">
        <v>0</v>
      </c>
      <c r="BJ55" s="17">
        <v>0</v>
      </c>
    </row>
    <row r="56" spans="1:62" x14ac:dyDescent="0.25">
      <c r="A56" s="17" t="s">
        <v>84</v>
      </c>
      <c r="B56" s="17" t="s">
        <v>32</v>
      </c>
      <c r="C56" s="17" t="s">
        <v>33</v>
      </c>
      <c r="D56" s="17" t="s">
        <v>23</v>
      </c>
      <c r="E56" s="17" t="s">
        <v>34</v>
      </c>
      <c r="F56" s="17" t="s">
        <v>4</v>
      </c>
      <c r="G56" s="18">
        <v>2</v>
      </c>
      <c r="H56" s="28"/>
      <c r="I56" s="26">
        <v>3603658</v>
      </c>
      <c r="J56" s="20">
        <v>91.5</v>
      </c>
      <c r="K56" s="17" t="s">
        <v>111</v>
      </c>
      <c r="L56" s="17" t="s">
        <v>111</v>
      </c>
      <c r="M56" s="17" t="s">
        <v>310</v>
      </c>
      <c r="N56" s="20">
        <v>91.5</v>
      </c>
      <c r="O56" s="21">
        <f t="shared" si="31"/>
        <v>9.1499999999999998E-2</v>
      </c>
      <c r="P56" s="29">
        <f t="shared" ref="P56:AH56" si="44">O56</f>
        <v>9.1499999999999998E-2</v>
      </c>
      <c r="Q56" s="29">
        <f t="shared" si="44"/>
        <v>9.1499999999999998E-2</v>
      </c>
      <c r="R56" s="29">
        <f t="shared" si="44"/>
        <v>9.1499999999999998E-2</v>
      </c>
      <c r="S56" s="29">
        <f t="shared" si="44"/>
        <v>9.1499999999999998E-2</v>
      </c>
      <c r="T56" s="29">
        <f t="shared" si="44"/>
        <v>9.1499999999999998E-2</v>
      </c>
      <c r="U56" s="29">
        <f t="shared" si="44"/>
        <v>9.1499999999999998E-2</v>
      </c>
      <c r="V56" s="29">
        <f t="shared" si="44"/>
        <v>9.1499999999999998E-2</v>
      </c>
      <c r="W56" s="29">
        <f t="shared" si="44"/>
        <v>9.1499999999999998E-2</v>
      </c>
      <c r="X56" s="29">
        <f t="shared" si="44"/>
        <v>9.1499999999999998E-2</v>
      </c>
      <c r="Y56" s="29">
        <f t="shared" si="44"/>
        <v>9.1499999999999998E-2</v>
      </c>
      <c r="Z56" s="29">
        <f t="shared" si="44"/>
        <v>9.1499999999999998E-2</v>
      </c>
      <c r="AA56" s="29">
        <f t="shared" si="44"/>
        <v>9.1499999999999998E-2</v>
      </c>
      <c r="AB56" s="29">
        <f t="shared" si="44"/>
        <v>9.1499999999999998E-2</v>
      </c>
      <c r="AC56" s="29">
        <f t="shared" si="44"/>
        <v>9.1499999999999998E-2</v>
      </c>
      <c r="AD56" s="29">
        <f t="shared" si="44"/>
        <v>9.1499999999999998E-2</v>
      </c>
      <c r="AE56" s="29">
        <f t="shared" si="44"/>
        <v>9.1499999999999998E-2</v>
      </c>
      <c r="AF56" s="29">
        <f t="shared" si="44"/>
        <v>9.1499999999999998E-2</v>
      </c>
      <c r="AG56" s="29">
        <f t="shared" si="44"/>
        <v>9.1499999999999998E-2</v>
      </c>
      <c r="AH56" s="29">
        <f t="shared" si="44"/>
        <v>9.1499999999999998E-2</v>
      </c>
      <c r="AI56" s="22">
        <f t="shared" si="11"/>
        <v>329734.70699999999</v>
      </c>
      <c r="AJ56" s="22">
        <f t="shared" si="12"/>
        <v>329734.70699999999</v>
      </c>
      <c r="AK56" s="22">
        <f t="shared" si="13"/>
        <v>329734.70699999999</v>
      </c>
      <c r="AL56" s="22">
        <f t="shared" si="14"/>
        <v>329734.70699999999</v>
      </c>
      <c r="AM56" s="22">
        <f t="shared" si="15"/>
        <v>329734.70699999999</v>
      </c>
      <c r="AN56" s="22">
        <f t="shared" si="16"/>
        <v>329734.70699999999</v>
      </c>
      <c r="AO56" s="22">
        <f t="shared" si="17"/>
        <v>329734.70699999999</v>
      </c>
      <c r="AP56" s="22">
        <f t="shared" si="18"/>
        <v>329734.70699999999</v>
      </c>
      <c r="AQ56" s="22">
        <f t="shared" si="19"/>
        <v>329734.70699999999</v>
      </c>
      <c r="AR56" s="22">
        <f t="shared" si="20"/>
        <v>329734.70699999999</v>
      </c>
      <c r="AS56" s="22">
        <f t="shared" si="21"/>
        <v>329734.70699999999</v>
      </c>
      <c r="AT56" s="22">
        <f t="shared" si="22"/>
        <v>329734.70699999999</v>
      </c>
      <c r="AU56" s="22">
        <f t="shared" si="23"/>
        <v>329734.70699999999</v>
      </c>
      <c r="AV56" s="22">
        <f t="shared" si="24"/>
        <v>329734.70699999999</v>
      </c>
      <c r="AW56" s="22">
        <f t="shared" si="25"/>
        <v>329734.70699999999</v>
      </c>
      <c r="AX56" s="22">
        <f t="shared" si="26"/>
        <v>329734.70699999999</v>
      </c>
      <c r="AY56" s="22">
        <f t="shared" si="27"/>
        <v>329734.70699999999</v>
      </c>
      <c r="AZ56" s="22">
        <f t="shared" si="28"/>
        <v>329734.70699999999</v>
      </c>
      <c r="BA56" s="22">
        <f t="shared" si="29"/>
        <v>329734.70699999999</v>
      </c>
      <c r="BB56" s="22">
        <f t="shared" si="30"/>
        <v>329734.70699999999</v>
      </c>
      <c r="BC56" s="23">
        <f t="shared" si="33"/>
        <v>6594694.1400000025</v>
      </c>
      <c r="BD56" s="20">
        <f t="shared" si="36"/>
        <v>90091.450000000012</v>
      </c>
      <c r="BE56" s="24">
        <f t="shared" si="4"/>
        <v>1801829.0000000002</v>
      </c>
      <c r="BF56" s="24"/>
      <c r="BG56" s="17"/>
      <c r="BH56" s="17" t="s">
        <v>103</v>
      </c>
      <c r="BI56" s="17">
        <v>0</v>
      </c>
      <c r="BJ56" s="17">
        <v>0</v>
      </c>
    </row>
    <row r="57" spans="1:62" x14ac:dyDescent="0.25">
      <c r="A57" s="17" t="s">
        <v>85</v>
      </c>
      <c r="B57" s="17" t="s">
        <v>32</v>
      </c>
      <c r="C57" s="17" t="s">
        <v>35</v>
      </c>
      <c r="D57" s="17" t="s">
        <v>36</v>
      </c>
      <c r="E57" s="17" t="s">
        <v>37</v>
      </c>
      <c r="F57" s="17" t="s">
        <v>28</v>
      </c>
      <c r="G57" s="18">
        <v>2.8</v>
      </c>
      <c r="H57" s="28"/>
      <c r="I57" s="26">
        <v>21988476</v>
      </c>
      <c r="J57" s="20">
        <v>115.5</v>
      </c>
      <c r="K57" s="17" t="s">
        <v>111</v>
      </c>
      <c r="L57" s="17" t="s">
        <v>112</v>
      </c>
      <c r="M57" s="17" t="s">
        <v>310</v>
      </c>
      <c r="N57" s="23">
        <f>J57*0.8</f>
        <v>92.4</v>
      </c>
      <c r="O57" s="21">
        <f t="shared" si="31"/>
        <v>0.11550000000000001</v>
      </c>
      <c r="P57" s="29">
        <f t="shared" ref="P57:AH57" si="45">O57</f>
        <v>0.11550000000000001</v>
      </c>
      <c r="Q57" s="29">
        <f t="shared" si="45"/>
        <v>0.11550000000000001</v>
      </c>
      <c r="R57" s="29">
        <f t="shared" si="45"/>
        <v>0.11550000000000001</v>
      </c>
      <c r="S57" s="29">
        <f t="shared" si="45"/>
        <v>0.11550000000000001</v>
      </c>
      <c r="T57" s="29">
        <f t="shared" si="45"/>
        <v>0.11550000000000001</v>
      </c>
      <c r="U57" s="29">
        <f t="shared" si="45"/>
        <v>0.11550000000000001</v>
      </c>
      <c r="V57" s="29">
        <f t="shared" si="45"/>
        <v>0.11550000000000001</v>
      </c>
      <c r="W57" s="29">
        <f t="shared" si="45"/>
        <v>0.11550000000000001</v>
      </c>
      <c r="X57" s="29">
        <f t="shared" si="45"/>
        <v>0.11550000000000001</v>
      </c>
      <c r="Y57" s="29">
        <f t="shared" si="45"/>
        <v>0.11550000000000001</v>
      </c>
      <c r="Z57" s="29">
        <f t="shared" si="45"/>
        <v>0.11550000000000001</v>
      </c>
      <c r="AA57" s="29">
        <f t="shared" si="45"/>
        <v>0.11550000000000001</v>
      </c>
      <c r="AB57" s="29">
        <f t="shared" si="45"/>
        <v>0.11550000000000001</v>
      </c>
      <c r="AC57" s="29">
        <f t="shared" si="45"/>
        <v>0.11550000000000001</v>
      </c>
      <c r="AD57" s="29">
        <f t="shared" si="45"/>
        <v>0.11550000000000001</v>
      </c>
      <c r="AE57" s="29">
        <f t="shared" si="45"/>
        <v>0.11550000000000001</v>
      </c>
      <c r="AF57" s="29">
        <f t="shared" si="45"/>
        <v>0.11550000000000001</v>
      </c>
      <c r="AG57" s="29">
        <f t="shared" si="45"/>
        <v>0.11550000000000001</v>
      </c>
      <c r="AH57" s="29">
        <f t="shared" si="45"/>
        <v>0.11550000000000001</v>
      </c>
      <c r="AI57" s="22">
        <f t="shared" si="11"/>
        <v>2539668.9780000001</v>
      </c>
      <c r="AJ57" s="22">
        <f t="shared" si="12"/>
        <v>2539668.9780000001</v>
      </c>
      <c r="AK57" s="22">
        <f t="shared" si="13"/>
        <v>2539668.9780000001</v>
      </c>
      <c r="AL57" s="22">
        <f t="shared" si="14"/>
        <v>2539668.9780000001</v>
      </c>
      <c r="AM57" s="22">
        <f t="shared" si="15"/>
        <v>2539668.9780000001</v>
      </c>
      <c r="AN57" s="22">
        <f t="shared" si="16"/>
        <v>2539668.9780000001</v>
      </c>
      <c r="AO57" s="22">
        <f t="shared" si="17"/>
        <v>2539668.9780000001</v>
      </c>
      <c r="AP57" s="22">
        <f t="shared" si="18"/>
        <v>2539668.9780000001</v>
      </c>
      <c r="AQ57" s="22">
        <f t="shared" si="19"/>
        <v>2539668.9780000001</v>
      </c>
      <c r="AR57" s="22">
        <f t="shared" si="20"/>
        <v>2539668.9780000001</v>
      </c>
      <c r="AS57" s="22">
        <f t="shared" si="21"/>
        <v>2539668.9780000001</v>
      </c>
      <c r="AT57" s="22">
        <f t="shared" si="22"/>
        <v>2539668.9780000001</v>
      </c>
      <c r="AU57" s="22">
        <f t="shared" si="23"/>
        <v>2539668.9780000001</v>
      </c>
      <c r="AV57" s="22">
        <f t="shared" si="24"/>
        <v>2539668.9780000001</v>
      </c>
      <c r="AW57" s="22">
        <f t="shared" si="25"/>
        <v>2539668.9780000001</v>
      </c>
      <c r="AX57" s="22">
        <f t="shared" si="26"/>
        <v>2539668.9780000001</v>
      </c>
      <c r="AY57" s="22">
        <f t="shared" si="27"/>
        <v>2539668.9780000001</v>
      </c>
      <c r="AZ57" s="22">
        <f t="shared" si="28"/>
        <v>2539668.9780000001</v>
      </c>
      <c r="BA57" s="22">
        <f t="shared" si="29"/>
        <v>2539668.9780000001</v>
      </c>
      <c r="BB57" s="22">
        <f t="shared" si="30"/>
        <v>2539668.9780000001</v>
      </c>
      <c r="BC57" s="23">
        <f t="shared" si="33"/>
        <v>50793379.560000002</v>
      </c>
      <c r="BD57" s="20">
        <f t="shared" si="36"/>
        <v>549711.9</v>
      </c>
      <c r="BE57" s="24">
        <f t="shared" si="4"/>
        <v>10994238</v>
      </c>
      <c r="BF57" s="24"/>
      <c r="BG57" s="17"/>
      <c r="BH57" s="17" t="s">
        <v>103</v>
      </c>
      <c r="BI57" s="17">
        <v>0</v>
      </c>
      <c r="BJ57" s="17">
        <v>0</v>
      </c>
    </row>
    <row r="58" spans="1:62" x14ac:dyDescent="0.25">
      <c r="A58" s="17" t="s">
        <v>86</v>
      </c>
      <c r="B58" s="17" t="s">
        <v>32</v>
      </c>
      <c r="C58" s="17" t="s">
        <v>38</v>
      </c>
      <c r="D58" s="17" t="s">
        <v>39</v>
      </c>
      <c r="E58" s="17" t="s">
        <v>40</v>
      </c>
      <c r="F58" s="17" t="s">
        <v>15</v>
      </c>
      <c r="G58" s="18">
        <v>3.984</v>
      </c>
      <c r="H58" s="28"/>
      <c r="I58" s="26">
        <v>8584000</v>
      </c>
      <c r="J58" s="20">
        <v>115.99</v>
      </c>
      <c r="K58" s="17" t="s">
        <v>111</v>
      </c>
      <c r="L58" s="17" t="s">
        <v>112</v>
      </c>
      <c r="M58" s="17" t="s">
        <v>310</v>
      </c>
      <c r="N58" s="23">
        <f>J58*0.8</f>
        <v>92.792000000000002</v>
      </c>
      <c r="O58" s="21">
        <f t="shared" si="31"/>
        <v>0.11599</v>
      </c>
      <c r="P58" s="29">
        <f t="shared" ref="P58:AH58" si="46">O58</f>
        <v>0.11599</v>
      </c>
      <c r="Q58" s="29">
        <f t="shared" si="46"/>
        <v>0.11599</v>
      </c>
      <c r="R58" s="29">
        <f t="shared" si="46"/>
        <v>0.11599</v>
      </c>
      <c r="S58" s="29">
        <f t="shared" si="46"/>
        <v>0.11599</v>
      </c>
      <c r="T58" s="29">
        <f t="shared" si="46"/>
        <v>0.11599</v>
      </c>
      <c r="U58" s="29">
        <f t="shared" si="46"/>
        <v>0.11599</v>
      </c>
      <c r="V58" s="29">
        <f t="shared" si="46"/>
        <v>0.11599</v>
      </c>
      <c r="W58" s="29">
        <f t="shared" si="46"/>
        <v>0.11599</v>
      </c>
      <c r="X58" s="29">
        <f t="shared" si="46"/>
        <v>0.11599</v>
      </c>
      <c r="Y58" s="29">
        <f t="shared" si="46"/>
        <v>0.11599</v>
      </c>
      <c r="Z58" s="29">
        <f t="shared" si="46"/>
        <v>0.11599</v>
      </c>
      <c r="AA58" s="29">
        <f t="shared" si="46"/>
        <v>0.11599</v>
      </c>
      <c r="AB58" s="29">
        <f t="shared" si="46"/>
        <v>0.11599</v>
      </c>
      <c r="AC58" s="29">
        <f t="shared" si="46"/>
        <v>0.11599</v>
      </c>
      <c r="AD58" s="29">
        <f t="shared" si="46"/>
        <v>0.11599</v>
      </c>
      <c r="AE58" s="29">
        <f t="shared" si="46"/>
        <v>0.11599</v>
      </c>
      <c r="AF58" s="29">
        <f t="shared" si="46"/>
        <v>0.11599</v>
      </c>
      <c r="AG58" s="29">
        <f t="shared" si="46"/>
        <v>0.11599</v>
      </c>
      <c r="AH58" s="29">
        <f t="shared" si="46"/>
        <v>0.11599</v>
      </c>
      <c r="AI58" s="22">
        <f t="shared" si="11"/>
        <v>995658.15999999992</v>
      </c>
      <c r="AJ58" s="22">
        <f t="shared" si="12"/>
        <v>995658.15999999992</v>
      </c>
      <c r="AK58" s="22">
        <f t="shared" si="13"/>
        <v>995658.15999999992</v>
      </c>
      <c r="AL58" s="22">
        <f t="shared" si="14"/>
        <v>995658.15999999992</v>
      </c>
      <c r="AM58" s="22">
        <f t="shared" si="15"/>
        <v>995658.15999999992</v>
      </c>
      <c r="AN58" s="22">
        <f t="shared" si="16"/>
        <v>995658.15999999992</v>
      </c>
      <c r="AO58" s="22">
        <f t="shared" si="17"/>
        <v>995658.15999999992</v>
      </c>
      <c r="AP58" s="22">
        <f t="shared" si="18"/>
        <v>995658.15999999992</v>
      </c>
      <c r="AQ58" s="22">
        <f t="shared" si="19"/>
        <v>995658.15999999992</v>
      </c>
      <c r="AR58" s="22">
        <f t="shared" si="20"/>
        <v>995658.15999999992</v>
      </c>
      <c r="AS58" s="22">
        <f t="shared" si="21"/>
        <v>995658.15999999992</v>
      </c>
      <c r="AT58" s="22">
        <f t="shared" si="22"/>
        <v>995658.15999999992</v>
      </c>
      <c r="AU58" s="22">
        <f t="shared" si="23"/>
        <v>995658.15999999992</v>
      </c>
      <c r="AV58" s="22">
        <f t="shared" si="24"/>
        <v>995658.15999999992</v>
      </c>
      <c r="AW58" s="22">
        <f t="shared" si="25"/>
        <v>995658.15999999992</v>
      </c>
      <c r="AX58" s="22">
        <f t="shared" si="26"/>
        <v>995658.15999999992</v>
      </c>
      <c r="AY58" s="22">
        <f t="shared" si="27"/>
        <v>995658.15999999992</v>
      </c>
      <c r="AZ58" s="22">
        <f t="shared" si="28"/>
        <v>995658.15999999992</v>
      </c>
      <c r="BA58" s="22">
        <f t="shared" si="29"/>
        <v>995658.15999999992</v>
      </c>
      <c r="BB58" s="22">
        <f t="shared" si="30"/>
        <v>995658.15999999992</v>
      </c>
      <c r="BC58" s="23">
        <f t="shared" si="33"/>
        <v>19913163.199999999</v>
      </c>
      <c r="BD58" s="20">
        <f t="shared" si="36"/>
        <v>214600</v>
      </c>
      <c r="BE58" s="24">
        <f t="shared" si="4"/>
        <v>4292000</v>
      </c>
      <c r="BF58" s="24"/>
      <c r="BG58" s="17"/>
      <c r="BH58" s="17" t="s">
        <v>103</v>
      </c>
      <c r="BI58" s="17">
        <v>0</v>
      </c>
      <c r="BJ58" s="17">
        <v>0</v>
      </c>
    </row>
    <row r="59" spans="1:62" x14ac:dyDescent="0.25">
      <c r="A59" s="17" t="s">
        <v>87</v>
      </c>
      <c r="B59" s="17" t="s">
        <v>32</v>
      </c>
      <c r="C59" s="17" t="s">
        <v>41</v>
      </c>
      <c r="D59" s="17" t="s">
        <v>23</v>
      </c>
      <c r="E59" s="17" t="s">
        <v>42</v>
      </c>
      <c r="F59" s="17" t="s">
        <v>4</v>
      </c>
      <c r="G59" s="18">
        <v>1.9750000000000001</v>
      </c>
      <c r="H59" s="28"/>
      <c r="I59" s="26">
        <v>3743167</v>
      </c>
      <c r="J59" s="20">
        <v>93.49</v>
      </c>
      <c r="K59" s="17" t="s">
        <v>111</v>
      </c>
      <c r="L59" s="17" t="s">
        <v>111</v>
      </c>
      <c r="M59" s="17" t="s">
        <v>310</v>
      </c>
      <c r="N59" s="20">
        <v>93.49</v>
      </c>
      <c r="O59" s="21">
        <f t="shared" si="31"/>
        <v>9.348999999999999E-2</v>
      </c>
      <c r="P59" s="29">
        <f t="shared" ref="P59:AH59" si="47">O59</f>
        <v>9.348999999999999E-2</v>
      </c>
      <c r="Q59" s="29">
        <f t="shared" si="47"/>
        <v>9.348999999999999E-2</v>
      </c>
      <c r="R59" s="29">
        <f t="shared" si="47"/>
        <v>9.348999999999999E-2</v>
      </c>
      <c r="S59" s="29">
        <f t="shared" si="47"/>
        <v>9.348999999999999E-2</v>
      </c>
      <c r="T59" s="29">
        <f t="shared" si="47"/>
        <v>9.348999999999999E-2</v>
      </c>
      <c r="U59" s="29">
        <f t="shared" si="47"/>
        <v>9.348999999999999E-2</v>
      </c>
      <c r="V59" s="29">
        <f t="shared" si="47"/>
        <v>9.348999999999999E-2</v>
      </c>
      <c r="W59" s="29">
        <f t="shared" si="47"/>
        <v>9.348999999999999E-2</v>
      </c>
      <c r="X59" s="29">
        <f t="shared" si="47"/>
        <v>9.348999999999999E-2</v>
      </c>
      <c r="Y59" s="29">
        <f t="shared" si="47"/>
        <v>9.348999999999999E-2</v>
      </c>
      <c r="Z59" s="29">
        <f t="shared" si="47"/>
        <v>9.348999999999999E-2</v>
      </c>
      <c r="AA59" s="29">
        <f t="shared" si="47"/>
        <v>9.348999999999999E-2</v>
      </c>
      <c r="AB59" s="29">
        <f t="shared" si="47"/>
        <v>9.348999999999999E-2</v>
      </c>
      <c r="AC59" s="29">
        <f t="shared" si="47"/>
        <v>9.348999999999999E-2</v>
      </c>
      <c r="AD59" s="29">
        <f t="shared" si="47"/>
        <v>9.348999999999999E-2</v>
      </c>
      <c r="AE59" s="29">
        <f t="shared" si="47"/>
        <v>9.348999999999999E-2</v>
      </c>
      <c r="AF59" s="29">
        <f t="shared" si="47"/>
        <v>9.348999999999999E-2</v>
      </c>
      <c r="AG59" s="29">
        <f t="shared" si="47"/>
        <v>9.348999999999999E-2</v>
      </c>
      <c r="AH59" s="29">
        <f t="shared" si="47"/>
        <v>9.348999999999999E-2</v>
      </c>
      <c r="AI59" s="22">
        <f t="shared" si="11"/>
        <v>349948.68282999995</v>
      </c>
      <c r="AJ59" s="22">
        <f t="shared" si="12"/>
        <v>349948.68282999995</v>
      </c>
      <c r="AK59" s="22">
        <f t="shared" si="13"/>
        <v>349948.68282999995</v>
      </c>
      <c r="AL59" s="22">
        <f t="shared" si="14"/>
        <v>349948.68282999995</v>
      </c>
      <c r="AM59" s="22">
        <f t="shared" si="15"/>
        <v>349948.68282999995</v>
      </c>
      <c r="AN59" s="22">
        <f t="shared" si="16"/>
        <v>349948.68282999995</v>
      </c>
      <c r="AO59" s="22">
        <f t="shared" si="17"/>
        <v>349948.68282999995</v>
      </c>
      <c r="AP59" s="22">
        <f t="shared" si="18"/>
        <v>349948.68282999995</v>
      </c>
      <c r="AQ59" s="22">
        <f t="shared" si="19"/>
        <v>349948.68282999995</v>
      </c>
      <c r="AR59" s="22">
        <f t="shared" si="20"/>
        <v>349948.68282999995</v>
      </c>
      <c r="AS59" s="22">
        <f t="shared" si="21"/>
        <v>349948.68282999995</v>
      </c>
      <c r="AT59" s="22">
        <f t="shared" si="22"/>
        <v>349948.68282999995</v>
      </c>
      <c r="AU59" s="22">
        <f t="shared" si="23"/>
        <v>349948.68282999995</v>
      </c>
      <c r="AV59" s="22">
        <f t="shared" si="24"/>
        <v>349948.68282999995</v>
      </c>
      <c r="AW59" s="22">
        <f t="shared" si="25"/>
        <v>349948.68282999995</v>
      </c>
      <c r="AX59" s="22">
        <f t="shared" si="26"/>
        <v>349948.68282999995</v>
      </c>
      <c r="AY59" s="22">
        <f t="shared" si="27"/>
        <v>349948.68282999995</v>
      </c>
      <c r="AZ59" s="22">
        <f t="shared" si="28"/>
        <v>349948.68282999995</v>
      </c>
      <c r="BA59" s="22">
        <f t="shared" si="29"/>
        <v>349948.68282999995</v>
      </c>
      <c r="BB59" s="22">
        <f t="shared" si="30"/>
        <v>349948.68282999995</v>
      </c>
      <c r="BC59" s="23">
        <f t="shared" si="33"/>
        <v>6998973.6566000013</v>
      </c>
      <c r="BD59" s="20">
        <f t="shared" si="36"/>
        <v>93579.175000000003</v>
      </c>
      <c r="BE59" s="24">
        <f t="shared" si="4"/>
        <v>1871583.5</v>
      </c>
      <c r="BF59" s="24"/>
      <c r="BG59" s="17"/>
      <c r="BH59" s="17" t="s">
        <v>103</v>
      </c>
      <c r="BI59" s="17">
        <v>0</v>
      </c>
      <c r="BJ59" s="17">
        <v>0</v>
      </c>
    </row>
    <row r="60" spans="1:62" x14ac:dyDescent="0.25">
      <c r="A60" s="17" t="s">
        <v>88</v>
      </c>
      <c r="B60" s="17" t="s">
        <v>32</v>
      </c>
      <c r="C60" s="17" t="s">
        <v>43</v>
      </c>
      <c r="D60" s="17" t="s">
        <v>44</v>
      </c>
      <c r="E60" s="17" t="s">
        <v>45</v>
      </c>
      <c r="F60" s="17" t="s">
        <v>4</v>
      </c>
      <c r="G60" s="18">
        <v>0.75</v>
      </c>
      <c r="H60" s="28"/>
      <c r="I60" s="26">
        <v>1196550</v>
      </c>
      <c r="J60" s="20">
        <v>99.5</v>
      </c>
      <c r="K60" s="17" t="s">
        <v>111</v>
      </c>
      <c r="L60" s="17" t="s">
        <v>111</v>
      </c>
      <c r="M60" s="17" t="s">
        <v>310</v>
      </c>
      <c r="N60" s="20">
        <v>99.5</v>
      </c>
      <c r="O60" s="21">
        <f t="shared" si="31"/>
        <v>9.9500000000000005E-2</v>
      </c>
      <c r="P60" s="29">
        <f t="shared" ref="P60:AH60" si="48">O60</f>
        <v>9.9500000000000005E-2</v>
      </c>
      <c r="Q60" s="29">
        <f t="shared" si="48"/>
        <v>9.9500000000000005E-2</v>
      </c>
      <c r="R60" s="29">
        <f t="shared" si="48"/>
        <v>9.9500000000000005E-2</v>
      </c>
      <c r="S60" s="29">
        <f t="shared" si="48"/>
        <v>9.9500000000000005E-2</v>
      </c>
      <c r="T60" s="29">
        <f t="shared" si="48"/>
        <v>9.9500000000000005E-2</v>
      </c>
      <c r="U60" s="29">
        <f t="shared" si="48"/>
        <v>9.9500000000000005E-2</v>
      </c>
      <c r="V60" s="29">
        <f t="shared" si="48"/>
        <v>9.9500000000000005E-2</v>
      </c>
      <c r="W60" s="29">
        <f t="shared" si="48"/>
        <v>9.9500000000000005E-2</v>
      </c>
      <c r="X60" s="29">
        <f t="shared" si="48"/>
        <v>9.9500000000000005E-2</v>
      </c>
      <c r="Y60" s="29">
        <f t="shared" si="48"/>
        <v>9.9500000000000005E-2</v>
      </c>
      <c r="Z60" s="29">
        <f t="shared" si="48"/>
        <v>9.9500000000000005E-2</v>
      </c>
      <c r="AA60" s="29">
        <f t="shared" si="48"/>
        <v>9.9500000000000005E-2</v>
      </c>
      <c r="AB60" s="29">
        <f t="shared" si="48"/>
        <v>9.9500000000000005E-2</v>
      </c>
      <c r="AC60" s="29">
        <f t="shared" si="48"/>
        <v>9.9500000000000005E-2</v>
      </c>
      <c r="AD60" s="29">
        <f t="shared" si="48"/>
        <v>9.9500000000000005E-2</v>
      </c>
      <c r="AE60" s="29">
        <f t="shared" si="48"/>
        <v>9.9500000000000005E-2</v>
      </c>
      <c r="AF60" s="29">
        <f t="shared" si="48"/>
        <v>9.9500000000000005E-2</v>
      </c>
      <c r="AG60" s="29">
        <f t="shared" si="48"/>
        <v>9.9500000000000005E-2</v>
      </c>
      <c r="AH60" s="29">
        <f t="shared" si="48"/>
        <v>9.9500000000000005E-2</v>
      </c>
      <c r="AI60" s="22">
        <f t="shared" si="11"/>
        <v>119056.72500000001</v>
      </c>
      <c r="AJ60" s="22">
        <f t="shared" si="12"/>
        <v>119056.72500000001</v>
      </c>
      <c r="AK60" s="22">
        <f t="shared" si="13"/>
        <v>119056.72500000001</v>
      </c>
      <c r="AL60" s="22">
        <f t="shared" si="14"/>
        <v>119056.72500000001</v>
      </c>
      <c r="AM60" s="22">
        <f t="shared" si="15"/>
        <v>119056.72500000001</v>
      </c>
      <c r="AN60" s="22">
        <f t="shared" si="16"/>
        <v>119056.72500000001</v>
      </c>
      <c r="AO60" s="22">
        <f t="shared" si="17"/>
        <v>119056.72500000001</v>
      </c>
      <c r="AP60" s="22">
        <f t="shared" si="18"/>
        <v>119056.72500000001</v>
      </c>
      <c r="AQ60" s="22">
        <f t="shared" si="19"/>
        <v>119056.72500000001</v>
      </c>
      <c r="AR60" s="22">
        <f t="shared" si="20"/>
        <v>119056.72500000001</v>
      </c>
      <c r="AS60" s="22">
        <f t="shared" si="21"/>
        <v>119056.72500000001</v>
      </c>
      <c r="AT60" s="22">
        <f t="shared" si="22"/>
        <v>119056.72500000001</v>
      </c>
      <c r="AU60" s="22">
        <f t="shared" si="23"/>
        <v>119056.72500000001</v>
      </c>
      <c r="AV60" s="22">
        <f t="shared" si="24"/>
        <v>119056.72500000001</v>
      </c>
      <c r="AW60" s="22">
        <f t="shared" si="25"/>
        <v>119056.72500000001</v>
      </c>
      <c r="AX60" s="22">
        <f t="shared" si="26"/>
        <v>119056.72500000001</v>
      </c>
      <c r="AY60" s="22">
        <f t="shared" si="27"/>
        <v>119056.72500000001</v>
      </c>
      <c r="AZ60" s="22">
        <f t="shared" si="28"/>
        <v>119056.72500000001</v>
      </c>
      <c r="BA60" s="22">
        <f t="shared" si="29"/>
        <v>119056.72500000001</v>
      </c>
      <c r="BB60" s="22">
        <f t="shared" si="30"/>
        <v>119056.72500000001</v>
      </c>
      <c r="BC60" s="23">
        <f t="shared" si="33"/>
        <v>2381134.5000000009</v>
      </c>
      <c r="BD60" s="20">
        <f t="shared" si="36"/>
        <v>29913.75</v>
      </c>
      <c r="BE60" s="24">
        <f t="shared" si="4"/>
        <v>598275</v>
      </c>
      <c r="BF60" s="24"/>
      <c r="BG60" s="17"/>
      <c r="BH60" s="17" t="s">
        <v>103</v>
      </c>
      <c r="BI60" s="17">
        <v>0</v>
      </c>
      <c r="BJ60" s="17">
        <v>0</v>
      </c>
    </row>
    <row r="61" spans="1:62" x14ac:dyDescent="0.25">
      <c r="A61" s="27" t="s">
        <v>96</v>
      </c>
      <c r="B61" s="17" t="s">
        <v>5</v>
      </c>
      <c r="C61" s="17" t="s">
        <v>64</v>
      </c>
      <c r="D61" s="17" t="s">
        <v>65</v>
      </c>
      <c r="E61" s="17" t="s">
        <v>66</v>
      </c>
      <c r="F61" s="17" t="s">
        <v>4</v>
      </c>
      <c r="G61" s="18">
        <v>0.996</v>
      </c>
      <c r="H61" s="28"/>
      <c r="I61" s="26">
        <v>1337800</v>
      </c>
      <c r="J61" s="20">
        <v>124.9</v>
      </c>
      <c r="K61" s="17" t="s">
        <v>112</v>
      </c>
      <c r="L61" s="17" t="s">
        <v>111</v>
      </c>
      <c r="M61" s="17" t="s">
        <v>310</v>
      </c>
      <c r="N61" s="23">
        <f>J61*0.8</f>
        <v>99.920000000000016</v>
      </c>
      <c r="O61" s="21">
        <f t="shared" si="31"/>
        <v>0.12490000000000001</v>
      </c>
      <c r="P61" s="29">
        <f t="shared" ref="P61:AH61" si="49">O61</f>
        <v>0.12490000000000001</v>
      </c>
      <c r="Q61" s="29">
        <f t="shared" si="49"/>
        <v>0.12490000000000001</v>
      </c>
      <c r="R61" s="29">
        <f t="shared" si="49"/>
        <v>0.12490000000000001</v>
      </c>
      <c r="S61" s="29">
        <f t="shared" si="49"/>
        <v>0.12490000000000001</v>
      </c>
      <c r="T61" s="29">
        <f t="shared" si="49"/>
        <v>0.12490000000000001</v>
      </c>
      <c r="U61" s="29">
        <f t="shared" si="49"/>
        <v>0.12490000000000001</v>
      </c>
      <c r="V61" s="29">
        <f t="shared" si="49"/>
        <v>0.12490000000000001</v>
      </c>
      <c r="W61" s="29">
        <f t="shared" si="49"/>
        <v>0.12490000000000001</v>
      </c>
      <c r="X61" s="29">
        <f t="shared" si="49"/>
        <v>0.12490000000000001</v>
      </c>
      <c r="Y61" s="29">
        <f t="shared" si="49"/>
        <v>0.12490000000000001</v>
      </c>
      <c r="Z61" s="29">
        <f t="shared" si="49"/>
        <v>0.12490000000000001</v>
      </c>
      <c r="AA61" s="29">
        <f t="shared" si="49"/>
        <v>0.12490000000000001</v>
      </c>
      <c r="AB61" s="29">
        <f t="shared" si="49"/>
        <v>0.12490000000000001</v>
      </c>
      <c r="AC61" s="29">
        <f t="shared" si="49"/>
        <v>0.12490000000000001</v>
      </c>
      <c r="AD61" s="29">
        <f t="shared" si="49"/>
        <v>0.12490000000000001</v>
      </c>
      <c r="AE61" s="29">
        <f t="shared" si="49"/>
        <v>0.12490000000000001</v>
      </c>
      <c r="AF61" s="29">
        <f t="shared" si="49"/>
        <v>0.12490000000000001</v>
      </c>
      <c r="AG61" s="29">
        <f t="shared" si="49"/>
        <v>0.12490000000000001</v>
      </c>
      <c r="AH61" s="29">
        <f t="shared" si="49"/>
        <v>0.12490000000000001</v>
      </c>
      <c r="AI61" s="22">
        <f t="shared" si="11"/>
        <v>167091.22</v>
      </c>
      <c r="AJ61" s="22">
        <f t="shared" si="12"/>
        <v>167091.22</v>
      </c>
      <c r="AK61" s="22">
        <f t="shared" si="13"/>
        <v>167091.22</v>
      </c>
      <c r="AL61" s="22">
        <f t="shared" si="14"/>
        <v>167091.22</v>
      </c>
      <c r="AM61" s="22">
        <f t="shared" si="15"/>
        <v>167091.22</v>
      </c>
      <c r="AN61" s="22">
        <f t="shared" si="16"/>
        <v>167091.22</v>
      </c>
      <c r="AO61" s="22">
        <f t="shared" si="17"/>
        <v>167091.22</v>
      </c>
      <c r="AP61" s="22">
        <f t="shared" si="18"/>
        <v>167091.22</v>
      </c>
      <c r="AQ61" s="22">
        <f t="shared" si="19"/>
        <v>167091.22</v>
      </c>
      <c r="AR61" s="22">
        <f t="shared" si="20"/>
        <v>167091.22</v>
      </c>
      <c r="AS61" s="22">
        <f t="shared" si="21"/>
        <v>167091.22</v>
      </c>
      <c r="AT61" s="22">
        <f t="shared" si="22"/>
        <v>167091.22</v>
      </c>
      <c r="AU61" s="22">
        <f t="shared" si="23"/>
        <v>167091.22</v>
      </c>
      <c r="AV61" s="22">
        <f t="shared" si="24"/>
        <v>167091.22</v>
      </c>
      <c r="AW61" s="22">
        <f t="shared" si="25"/>
        <v>167091.22</v>
      </c>
      <c r="AX61" s="22">
        <f t="shared" si="26"/>
        <v>167091.22</v>
      </c>
      <c r="AY61" s="22">
        <f t="shared" si="27"/>
        <v>167091.22</v>
      </c>
      <c r="AZ61" s="22">
        <f t="shared" si="28"/>
        <v>167091.22</v>
      </c>
      <c r="BA61" s="22">
        <f t="shared" si="29"/>
        <v>167091.22</v>
      </c>
      <c r="BB61" s="22">
        <f t="shared" si="30"/>
        <v>167091.22</v>
      </c>
      <c r="BC61" s="23">
        <f t="shared" si="33"/>
        <v>3341824.4000000013</v>
      </c>
      <c r="BD61" s="20">
        <f t="shared" si="36"/>
        <v>33445</v>
      </c>
      <c r="BE61" s="24">
        <f t="shared" si="4"/>
        <v>668900</v>
      </c>
      <c r="BF61" s="24"/>
      <c r="BG61" s="17"/>
      <c r="BH61" s="17" t="s">
        <v>103</v>
      </c>
      <c r="BI61" s="17">
        <v>0</v>
      </c>
      <c r="BJ61" s="17">
        <v>0</v>
      </c>
    </row>
    <row r="62" spans="1:62" x14ac:dyDescent="0.25">
      <c r="A62" s="17" t="s">
        <v>89</v>
      </c>
      <c r="B62" s="17" t="s">
        <v>5</v>
      </c>
      <c r="C62" s="17" t="s">
        <v>46</v>
      </c>
      <c r="D62" s="17" t="s">
        <v>47</v>
      </c>
      <c r="E62" s="17" t="s">
        <v>48</v>
      </c>
      <c r="F62" s="17" t="s">
        <v>4</v>
      </c>
      <c r="G62" s="18">
        <v>3.984</v>
      </c>
      <c r="H62" s="28"/>
      <c r="I62" s="26">
        <v>6731000</v>
      </c>
      <c r="J62" s="20">
        <v>99.95</v>
      </c>
      <c r="K62" s="17" t="s">
        <v>111</v>
      </c>
      <c r="L62" s="17" t="s">
        <v>111</v>
      </c>
      <c r="M62" s="17" t="s">
        <v>310</v>
      </c>
      <c r="N62" s="20">
        <v>99.95</v>
      </c>
      <c r="O62" s="21">
        <f t="shared" si="31"/>
        <v>9.9949999999999997E-2</v>
      </c>
      <c r="P62" s="29">
        <f t="shared" ref="P62:AH62" si="50">O62</f>
        <v>9.9949999999999997E-2</v>
      </c>
      <c r="Q62" s="29">
        <f t="shared" si="50"/>
        <v>9.9949999999999997E-2</v>
      </c>
      <c r="R62" s="29">
        <f t="shared" si="50"/>
        <v>9.9949999999999997E-2</v>
      </c>
      <c r="S62" s="29">
        <f t="shared" si="50"/>
        <v>9.9949999999999997E-2</v>
      </c>
      <c r="T62" s="29">
        <f t="shared" si="50"/>
        <v>9.9949999999999997E-2</v>
      </c>
      <c r="U62" s="29">
        <f t="shared" si="50"/>
        <v>9.9949999999999997E-2</v>
      </c>
      <c r="V62" s="29">
        <f t="shared" si="50"/>
        <v>9.9949999999999997E-2</v>
      </c>
      <c r="W62" s="29">
        <f t="shared" si="50"/>
        <v>9.9949999999999997E-2</v>
      </c>
      <c r="X62" s="29">
        <f t="shared" si="50"/>
        <v>9.9949999999999997E-2</v>
      </c>
      <c r="Y62" s="29">
        <f t="shared" si="50"/>
        <v>9.9949999999999997E-2</v>
      </c>
      <c r="Z62" s="29">
        <f t="shared" si="50"/>
        <v>9.9949999999999997E-2</v>
      </c>
      <c r="AA62" s="29">
        <f t="shared" si="50"/>
        <v>9.9949999999999997E-2</v>
      </c>
      <c r="AB62" s="29">
        <f t="shared" si="50"/>
        <v>9.9949999999999997E-2</v>
      </c>
      <c r="AC62" s="29">
        <f t="shared" si="50"/>
        <v>9.9949999999999997E-2</v>
      </c>
      <c r="AD62" s="29">
        <f t="shared" si="50"/>
        <v>9.9949999999999997E-2</v>
      </c>
      <c r="AE62" s="29">
        <f t="shared" si="50"/>
        <v>9.9949999999999997E-2</v>
      </c>
      <c r="AF62" s="29">
        <f t="shared" si="50"/>
        <v>9.9949999999999997E-2</v>
      </c>
      <c r="AG62" s="29">
        <f t="shared" si="50"/>
        <v>9.9949999999999997E-2</v>
      </c>
      <c r="AH62" s="29">
        <f t="shared" si="50"/>
        <v>9.9949999999999997E-2</v>
      </c>
      <c r="AI62" s="22">
        <f t="shared" si="11"/>
        <v>672763.45</v>
      </c>
      <c r="AJ62" s="22">
        <f t="shared" si="12"/>
        <v>672763.45</v>
      </c>
      <c r="AK62" s="22">
        <f t="shared" si="13"/>
        <v>672763.45</v>
      </c>
      <c r="AL62" s="22">
        <f t="shared" si="14"/>
        <v>672763.45</v>
      </c>
      <c r="AM62" s="22">
        <f t="shared" si="15"/>
        <v>672763.45</v>
      </c>
      <c r="AN62" s="22">
        <f t="shared" si="16"/>
        <v>672763.45</v>
      </c>
      <c r="AO62" s="22">
        <f t="shared" si="17"/>
        <v>672763.45</v>
      </c>
      <c r="AP62" s="22">
        <f t="shared" si="18"/>
        <v>672763.45</v>
      </c>
      <c r="AQ62" s="22">
        <f t="shared" si="19"/>
        <v>672763.45</v>
      </c>
      <c r="AR62" s="22">
        <f t="shared" si="20"/>
        <v>672763.45</v>
      </c>
      <c r="AS62" s="22">
        <f t="shared" si="21"/>
        <v>672763.45</v>
      </c>
      <c r="AT62" s="22">
        <f t="shared" si="22"/>
        <v>672763.45</v>
      </c>
      <c r="AU62" s="22">
        <f t="shared" si="23"/>
        <v>672763.45</v>
      </c>
      <c r="AV62" s="22">
        <f t="shared" si="24"/>
        <v>672763.45</v>
      </c>
      <c r="AW62" s="22">
        <f t="shared" si="25"/>
        <v>672763.45</v>
      </c>
      <c r="AX62" s="22">
        <f t="shared" si="26"/>
        <v>672763.45</v>
      </c>
      <c r="AY62" s="22">
        <f t="shared" si="27"/>
        <v>672763.45</v>
      </c>
      <c r="AZ62" s="22">
        <f t="shared" si="28"/>
        <v>672763.45</v>
      </c>
      <c r="BA62" s="22">
        <f t="shared" si="29"/>
        <v>672763.45</v>
      </c>
      <c r="BB62" s="22">
        <f t="shared" si="30"/>
        <v>672763.45</v>
      </c>
      <c r="BC62" s="23">
        <f t="shared" si="33"/>
        <v>13455268.999999996</v>
      </c>
      <c r="BD62" s="20">
        <f t="shared" si="36"/>
        <v>168275</v>
      </c>
      <c r="BE62" s="24">
        <f t="shared" si="4"/>
        <v>3365500</v>
      </c>
      <c r="BF62" s="24"/>
      <c r="BG62" s="17"/>
      <c r="BH62" s="17" t="s">
        <v>103</v>
      </c>
      <c r="BI62" s="17">
        <v>0</v>
      </c>
      <c r="BJ62" s="17">
        <v>0</v>
      </c>
    </row>
    <row r="63" spans="1:62" x14ac:dyDescent="0.25">
      <c r="A63" s="17" t="s">
        <v>90</v>
      </c>
      <c r="B63" s="17" t="s">
        <v>5</v>
      </c>
      <c r="C63" s="17" t="s">
        <v>49</v>
      </c>
      <c r="D63" s="17" t="s">
        <v>10</v>
      </c>
      <c r="E63" s="17" t="s">
        <v>50</v>
      </c>
      <c r="F63" s="17" t="s">
        <v>4</v>
      </c>
      <c r="G63" s="18">
        <v>4</v>
      </c>
      <c r="H63" s="28"/>
      <c r="I63" s="26">
        <v>7910000</v>
      </c>
      <c r="J63" s="20">
        <v>100.9</v>
      </c>
      <c r="K63" s="17" t="s">
        <v>111</v>
      </c>
      <c r="L63" s="17" t="s">
        <v>111</v>
      </c>
      <c r="M63" s="17" t="s">
        <v>310</v>
      </c>
      <c r="N63" s="20">
        <v>100.9</v>
      </c>
      <c r="O63" s="21">
        <f t="shared" si="31"/>
        <v>0.1009</v>
      </c>
      <c r="P63" s="29">
        <f t="shared" ref="P63:AH63" si="51">O63</f>
        <v>0.1009</v>
      </c>
      <c r="Q63" s="29">
        <f t="shared" si="51"/>
        <v>0.1009</v>
      </c>
      <c r="R63" s="29">
        <f t="shared" si="51"/>
        <v>0.1009</v>
      </c>
      <c r="S63" s="29">
        <f t="shared" si="51"/>
        <v>0.1009</v>
      </c>
      <c r="T63" s="29">
        <f t="shared" si="51"/>
        <v>0.1009</v>
      </c>
      <c r="U63" s="29">
        <f t="shared" si="51"/>
        <v>0.1009</v>
      </c>
      <c r="V63" s="29">
        <f t="shared" si="51"/>
        <v>0.1009</v>
      </c>
      <c r="W63" s="29">
        <f t="shared" si="51"/>
        <v>0.1009</v>
      </c>
      <c r="X63" s="29">
        <f t="shared" si="51"/>
        <v>0.1009</v>
      </c>
      <c r="Y63" s="29">
        <f t="shared" si="51"/>
        <v>0.1009</v>
      </c>
      <c r="Z63" s="29">
        <f t="shared" si="51"/>
        <v>0.1009</v>
      </c>
      <c r="AA63" s="29">
        <f t="shared" si="51"/>
        <v>0.1009</v>
      </c>
      <c r="AB63" s="29">
        <f t="shared" si="51"/>
        <v>0.1009</v>
      </c>
      <c r="AC63" s="29">
        <f t="shared" si="51"/>
        <v>0.1009</v>
      </c>
      <c r="AD63" s="29">
        <f t="shared" si="51"/>
        <v>0.1009</v>
      </c>
      <c r="AE63" s="29">
        <f t="shared" si="51"/>
        <v>0.1009</v>
      </c>
      <c r="AF63" s="29">
        <f t="shared" si="51"/>
        <v>0.1009</v>
      </c>
      <c r="AG63" s="29">
        <f t="shared" si="51"/>
        <v>0.1009</v>
      </c>
      <c r="AH63" s="29">
        <f t="shared" si="51"/>
        <v>0.1009</v>
      </c>
      <c r="AI63" s="22">
        <f t="shared" si="11"/>
        <v>798119</v>
      </c>
      <c r="AJ63" s="22">
        <f t="shared" si="12"/>
        <v>798119</v>
      </c>
      <c r="AK63" s="22">
        <f t="shared" si="13"/>
        <v>798119</v>
      </c>
      <c r="AL63" s="22">
        <f t="shared" si="14"/>
        <v>798119</v>
      </c>
      <c r="AM63" s="22">
        <f t="shared" si="15"/>
        <v>798119</v>
      </c>
      <c r="AN63" s="22">
        <f t="shared" si="16"/>
        <v>798119</v>
      </c>
      <c r="AO63" s="22">
        <f t="shared" si="17"/>
        <v>798119</v>
      </c>
      <c r="AP63" s="22">
        <f t="shared" si="18"/>
        <v>798119</v>
      </c>
      <c r="AQ63" s="22">
        <f t="shared" si="19"/>
        <v>798119</v>
      </c>
      <c r="AR63" s="22">
        <f t="shared" si="20"/>
        <v>798119</v>
      </c>
      <c r="AS63" s="22">
        <f t="shared" si="21"/>
        <v>798119</v>
      </c>
      <c r="AT63" s="22">
        <f t="shared" si="22"/>
        <v>798119</v>
      </c>
      <c r="AU63" s="22">
        <f t="shared" si="23"/>
        <v>798119</v>
      </c>
      <c r="AV63" s="22">
        <f t="shared" si="24"/>
        <v>798119</v>
      </c>
      <c r="AW63" s="22">
        <f t="shared" si="25"/>
        <v>798119</v>
      </c>
      <c r="AX63" s="22">
        <f t="shared" si="26"/>
        <v>798119</v>
      </c>
      <c r="AY63" s="22">
        <f t="shared" si="27"/>
        <v>798119</v>
      </c>
      <c r="AZ63" s="22">
        <f t="shared" si="28"/>
        <v>798119</v>
      </c>
      <c r="BA63" s="22">
        <f t="shared" si="29"/>
        <v>798119</v>
      </c>
      <c r="BB63" s="22">
        <f t="shared" si="30"/>
        <v>798119</v>
      </c>
      <c r="BC63" s="23">
        <f t="shared" si="33"/>
        <v>15962380</v>
      </c>
      <c r="BD63" s="20">
        <f t="shared" si="36"/>
        <v>197750</v>
      </c>
      <c r="BE63" s="24">
        <f t="shared" si="4"/>
        <v>3955000</v>
      </c>
      <c r="BF63" s="24"/>
      <c r="BG63" s="17"/>
      <c r="BH63" s="17" t="s">
        <v>103</v>
      </c>
      <c r="BI63" s="17">
        <v>0</v>
      </c>
      <c r="BJ63" s="17">
        <v>0</v>
      </c>
    </row>
    <row r="64" spans="1:62" x14ac:dyDescent="0.25">
      <c r="A64" s="17" t="s">
        <v>91</v>
      </c>
      <c r="B64" s="17" t="s">
        <v>32</v>
      </c>
      <c r="C64" s="17" t="s">
        <v>51</v>
      </c>
      <c r="D64" s="17" t="s">
        <v>52</v>
      </c>
      <c r="E64" s="17" t="s">
        <v>53</v>
      </c>
      <c r="F64" s="17" t="s">
        <v>28</v>
      </c>
      <c r="G64" s="18">
        <v>4</v>
      </c>
      <c r="H64" s="28"/>
      <c r="I64" s="26">
        <v>32587200</v>
      </c>
      <c r="J64" s="20">
        <v>137</v>
      </c>
      <c r="K64" s="17" t="s">
        <v>111</v>
      </c>
      <c r="L64" s="17" t="s">
        <v>112</v>
      </c>
      <c r="M64" s="17" t="s">
        <v>310</v>
      </c>
      <c r="N64" s="23">
        <f>J64*0.8</f>
        <v>109.60000000000001</v>
      </c>
      <c r="O64" s="21">
        <f t="shared" si="31"/>
        <v>0.13700000000000001</v>
      </c>
      <c r="P64" s="29">
        <f t="shared" ref="P64:AH64" si="52">O64</f>
        <v>0.13700000000000001</v>
      </c>
      <c r="Q64" s="29">
        <f t="shared" si="52"/>
        <v>0.13700000000000001</v>
      </c>
      <c r="R64" s="29">
        <f t="shared" si="52"/>
        <v>0.13700000000000001</v>
      </c>
      <c r="S64" s="29">
        <f t="shared" si="52"/>
        <v>0.13700000000000001</v>
      </c>
      <c r="T64" s="29">
        <f t="shared" si="52"/>
        <v>0.13700000000000001</v>
      </c>
      <c r="U64" s="29">
        <f t="shared" si="52"/>
        <v>0.13700000000000001</v>
      </c>
      <c r="V64" s="29">
        <f t="shared" si="52"/>
        <v>0.13700000000000001</v>
      </c>
      <c r="W64" s="29">
        <f t="shared" si="52"/>
        <v>0.13700000000000001</v>
      </c>
      <c r="X64" s="29">
        <f t="shared" si="52"/>
        <v>0.13700000000000001</v>
      </c>
      <c r="Y64" s="29">
        <f t="shared" si="52"/>
        <v>0.13700000000000001</v>
      </c>
      <c r="Z64" s="29">
        <f t="shared" si="52"/>
        <v>0.13700000000000001</v>
      </c>
      <c r="AA64" s="29">
        <f t="shared" si="52"/>
        <v>0.13700000000000001</v>
      </c>
      <c r="AB64" s="29">
        <f t="shared" si="52"/>
        <v>0.13700000000000001</v>
      </c>
      <c r="AC64" s="29">
        <f t="shared" si="52"/>
        <v>0.13700000000000001</v>
      </c>
      <c r="AD64" s="29">
        <f t="shared" si="52"/>
        <v>0.13700000000000001</v>
      </c>
      <c r="AE64" s="29">
        <f t="shared" si="52"/>
        <v>0.13700000000000001</v>
      </c>
      <c r="AF64" s="29">
        <f t="shared" si="52"/>
        <v>0.13700000000000001</v>
      </c>
      <c r="AG64" s="29">
        <f t="shared" si="52"/>
        <v>0.13700000000000001</v>
      </c>
      <c r="AH64" s="29">
        <f t="shared" si="52"/>
        <v>0.13700000000000001</v>
      </c>
      <c r="AI64" s="22">
        <f t="shared" si="11"/>
        <v>4464446.4000000004</v>
      </c>
      <c r="AJ64" s="22">
        <f t="shared" si="12"/>
        <v>4464446.4000000004</v>
      </c>
      <c r="AK64" s="22">
        <f t="shared" si="13"/>
        <v>4464446.4000000004</v>
      </c>
      <c r="AL64" s="22">
        <f t="shared" si="14"/>
        <v>4464446.4000000004</v>
      </c>
      <c r="AM64" s="22">
        <f t="shared" si="15"/>
        <v>4464446.4000000004</v>
      </c>
      <c r="AN64" s="22">
        <f t="shared" si="16"/>
        <v>4464446.4000000004</v>
      </c>
      <c r="AO64" s="22">
        <f t="shared" si="17"/>
        <v>4464446.4000000004</v>
      </c>
      <c r="AP64" s="22">
        <f t="shared" si="18"/>
        <v>4464446.4000000004</v>
      </c>
      <c r="AQ64" s="22">
        <f t="shared" si="19"/>
        <v>4464446.4000000004</v>
      </c>
      <c r="AR64" s="22">
        <f t="shared" si="20"/>
        <v>4464446.4000000004</v>
      </c>
      <c r="AS64" s="22">
        <f t="shared" si="21"/>
        <v>4464446.4000000004</v>
      </c>
      <c r="AT64" s="22">
        <f t="shared" si="22"/>
        <v>4464446.4000000004</v>
      </c>
      <c r="AU64" s="22">
        <f t="shared" si="23"/>
        <v>4464446.4000000004</v>
      </c>
      <c r="AV64" s="22">
        <f t="shared" si="24"/>
        <v>4464446.4000000004</v>
      </c>
      <c r="AW64" s="22">
        <f t="shared" si="25"/>
        <v>4464446.4000000004</v>
      </c>
      <c r="AX64" s="22">
        <f t="shared" si="26"/>
        <v>4464446.4000000004</v>
      </c>
      <c r="AY64" s="22">
        <f t="shared" si="27"/>
        <v>4464446.4000000004</v>
      </c>
      <c r="AZ64" s="22">
        <f t="shared" si="28"/>
        <v>4464446.4000000004</v>
      </c>
      <c r="BA64" s="22">
        <f t="shared" si="29"/>
        <v>4464446.4000000004</v>
      </c>
      <c r="BB64" s="22">
        <f t="shared" si="30"/>
        <v>4464446.4000000004</v>
      </c>
      <c r="BC64" s="23">
        <f t="shared" si="33"/>
        <v>89288928.000000015</v>
      </c>
      <c r="BD64" s="20">
        <f t="shared" si="36"/>
        <v>814680</v>
      </c>
      <c r="BE64" s="24">
        <f t="shared" si="4"/>
        <v>16293600</v>
      </c>
      <c r="BF64" s="24"/>
      <c r="BG64" s="17"/>
      <c r="BH64" s="17" t="s">
        <v>103</v>
      </c>
      <c r="BI64" s="17">
        <v>0</v>
      </c>
      <c r="BJ64" s="17">
        <v>0</v>
      </c>
    </row>
    <row r="65" spans="1:62" x14ac:dyDescent="0.25">
      <c r="A65" s="17" t="s">
        <v>93</v>
      </c>
      <c r="B65" s="17" t="s">
        <v>32</v>
      </c>
      <c r="C65" s="17" t="s">
        <v>57</v>
      </c>
      <c r="D65" s="17" t="s">
        <v>58</v>
      </c>
      <c r="E65" s="17" t="s">
        <v>59</v>
      </c>
      <c r="F65" s="17" t="s">
        <v>28</v>
      </c>
      <c r="G65" s="18">
        <v>3.996</v>
      </c>
      <c r="H65" s="28"/>
      <c r="I65" s="26">
        <v>31361000</v>
      </c>
      <c r="J65" s="20">
        <v>117.5</v>
      </c>
      <c r="K65" s="17" t="s">
        <v>111</v>
      </c>
      <c r="L65" s="17" t="s">
        <v>111</v>
      </c>
      <c r="M65" s="17" t="s">
        <v>310</v>
      </c>
      <c r="N65" s="20">
        <v>117.5</v>
      </c>
      <c r="O65" s="21">
        <f t="shared" si="31"/>
        <v>0.11749999999999999</v>
      </c>
      <c r="P65" s="29">
        <f t="shared" ref="P65:AH65" si="53">O65</f>
        <v>0.11749999999999999</v>
      </c>
      <c r="Q65" s="29">
        <f t="shared" si="53"/>
        <v>0.11749999999999999</v>
      </c>
      <c r="R65" s="29">
        <f t="shared" si="53"/>
        <v>0.11749999999999999</v>
      </c>
      <c r="S65" s="29">
        <f t="shared" si="53"/>
        <v>0.11749999999999999</v>
      </c>
      <c r="T65" s="29">
        <f t="shared" si="53"/>
        <v>0.11749999999999999</v>
      </c>
      <c r="U65" s="29">
        <f t="shared" si="53"/>
        <v>0.11749999999999999</v>
      </c>
      <c r="V65" s="29">
        <f t="shared" si="53"/>
        <v>0.11749999999999999</v>
      </c>
      <c r="W65" s="29">
        <f t="shared" si="53"/>
        <v>0.11749999999999999</v>
      </c>
      <c r="X65" s="29">
        <f t="shared" si="53"/>
        <v>0.11749999999999999</v>
      </c>
      <c r="Y65" s="29">
        <f t="shared" si="53"/>
        <v>0.11749999999999999</v>
      </c>
      <c r="Z65" s="29">
        <f t="shared" si="53"/>
        <v>0.11749999999999999</v>
      </c>
      <c r="AA65" s="29">
        <f t="shared" si="53"/>
        <v>0.11749999999999999</v>
      </c>
      <c r="AB65" s="29">
        <f t="shared" si="53"/>
        <v>0.11749999999999999</v>
      </c>
      <c r="AC65" s="29">
        <f t="shared" si="53"/>
        <v>0.11749999999999999</v>
      </c>
      <c r="AD65" s="29">
        <f t="shared" si="53"/>
        <v>0.11749999999999999</v>
      </c>
      <c r="AE65" s="29">
        <f t="shared" si="53"/>
        <v>0.11749999999999999</v>
      </c>
      <c r="AF65" s="29">
        <f t="shared" si="53"/>
        <v>0.11749999999999999</v>
      </c>
      <c r="AG65" s="29">
        <f t="shared" si="53"/>
        <v>0.11749999999999999</v>
      </c>
      <c r="AH65" s="29">
        <f t="shared" si="53"/>
        <v>0.11749999999999999</v>
      </c>
      <c r="AI65" s="22">
        <f t="shared" si="11"/>
        <v>3684917.5</v>
      </c>
      <c r="AJ65" s="22">
        <f t="shared" si="12"/>
        <v>3684917.5</v>
      </c>
      <c r="AK65" s="22">
        <f t="shared" si="13"/>
        <v>3684917.5</v>
      </c>
      <c r="AL65" s="22">
        <f t="shared" si="14"/>
        <v>3684917.5</v>
      </c>
      <c r="AM65" s="22">
        <f t="shared" si="15"/>
        <v>3684917.5</v>
      </c>
      <c r="AN65" s="22">
        <f t="shared" si="16"/>
        <v>3684917.5</v>
      </c>
      <c r="AO65" s="22">
        <f t="shared" si="17"/>
        <v>3684917.5</v>
      </c>
      <c r="AP65" s="22">
        <f t="shared" si="18"/>
        <v>3684917.5</v>
      </c>
      <c r="AQ65" s="22">
        <f t="shared" si="19"/>
        <v>3684917.5</v>
      </c>
      <c r="AR65" s="22">
        <f t="shared" si="20"/>
        <v>3684917.5</v>
      </c>
      <c r="AS65" s="22">
        <f t="shared" si="21"/>
        <v>3684917.5</v>
      </c>
      <c r="AT65" s="22">
        <f t="shared" si="22"/>
        <v>3684917.5</v>
      </c>
      <c r="AU65" s="22">
        <f t="shared" si="23"/>
        <v>3684917.5</v>
      </c>
      <c r="AV65" s="22">
        <f t="shared" si="24"/>
        <v>3684917.5</v>
      </c>
      <c r="AW65" s="22">
        <f t="shared" si="25"/>
        <v>3684917.5</v>
      </c>
      <c r="AX65" s="22">
        <f t="shared" si="26"/>
        <v>3684917.5</v>
      </c>
      <c r="AY65" s="22">
        <f t="shared" si="27"/>
        <v>3684917.5</v>
      </c>
      <c r="AZ65" s="22">
        <f t="shared" si="28"/>
        <v>3684917.5</v>
      </c>
      <c r="BA65" s="22">
        <f t="shared" si="29"/>
        <v>3684917.5</v>
      </c>
      <c r="BB65" s="22">
        <f t="shared" si="30"/>
        <v>3684917.5</v>
      </c>
      <c r="BC65" s="23">
        <f t="shared" si="33"/>
        <v>73698350</v>
      </c>
      <c r="BD65" s="20">
        <f t="shared" si="36"/>
        <v>784025</v>
      </c>
      <c r="BE65" s="24">
        <f t="shared" si="4"/>
        <v>15680500</v>
      </c>
      <c r="BF65" s="24"/>
      <c r="BG65" s="17"/>
      <c r="BH65" s="17" t="s">
        <v>103</v>
      </c>
      <c r="BI65" s="17">
        <v>0</v>
      </c>
      <c r="BJ65" s="17">
        <v>0</v>
      </c>
    </row>
    <row r="66" spans="1:62" x14ac:dyDescent="0.25">
      <c r="A66" s="17" t="s">
        <v>94</v>
      </c>
      <c r="B66" s="17" t="s">
        <v>32</v>
      </c>
      <c r="C66" s="17" t="s">
        <v>60</v>
      </c>
      <c r="D66" s="17" t="s">
        <v>58</v>
      </c>
      <c r="E66" s="17" t="s">
        <v>61</v>
      </c>
      <c r="F66" s="17" t="s">
        <v>28</v>
      </c>
      <c r="G66" s="18">
        <v>3.68</v>
      </c>
      <c r="H66" s="28"/>
      <c r="I66" s="26">
        <v>28157000</v>
      </c>
      <c r="J66" s="20">
        <v>117.51</v>
      </c>
      <c r="K66" s="17" t="s">
        <v>111</v>
      </c>
      <c r="L66" s="17" t="s">
        <v>111</v>
      </c>
      <c r="M66" s="17" t="s">
        <v>310</v>
      </c>
      <c r="N66" s="20">
        <v>117.51</v>
      </c>
      <c r="O66" s="21">
        <f t="shared" si="31"/>
        <v>0.11751</v>
      </c>
      <c r="P66" s="29">
        <f t="shared" ref="P66:AH66" si="54">O66</f>
        <v>0.11751</v>
      </c>
      <c r="Q66" s="29">
        <f t="shared" si="54"/>
        <v>0.11751</v>
      </c>
      <c r="R66" s="29">
        <f t="shared" si="54"/>
        <v>0.11751</v>
      </c>
      <c r="S66" s="29">
        <f t="shared" si="54"/>
        <v>0.11751</v>
      </c>
      <c r="T66" s="29">
        <f t="shared" si="54"/>
        <v>0.11751</v>
      </c>
      <c r="U66" s="29">
        <f t="shared" si="54"/>
        <v>0.11751</v>
      </c>
      <c r="V66" s="29">
        <f t="shared" si="54"/>
        <v>0.11751</v>
      </c>
      <c r="W66" s="29">
        <f t="shared" si="54"/>
        <v>0.11751</v>
      </c>
      <c r="X66" s="29">
        <f t="shared" si="54"/>
        <v>0.11751</v>
      </c>
      <c r="Y66" s="29">
        <f t="shared" si="54"/>
        <v>0.11751</v>
      </c>
      <c r="Z66" s="29">
        <f t="shared" si="54"/>
        <v>0.11751</v>
      </c>
      <c r="AA66" s="29">
        <f t="shared" si="54"/>
        <v>0.11751</v>
      </c>
      <c r="AB66" s="29">
        <f t="shared" si="54"/>
        <v>0.11751</v>
      </c>
      <c r="AC66" s="29">
        <f t="shared" si="54"/>
        <v>0.11751</v>
      </c>
      <c r="AD66" s="29">
        <f t="shared" si="54"/>
        <v>0.11751</v>
      </c>
      <c r="AE66" s="29">
        <f t="shared" si="54"/>
        <v>0.11751</v>
      </c>
      <c r="AF66" s="29">
        <f t="shared" si="54"/>
        <v>0.11751</v>
      </c>
      <c r="AG66" s="29">
        <f t="shared" si="54"/>
        <v>0.11751</v>
      </c>
      <c r="AH66" s="29">
        <f t="shared" si="54"/>
        <v>0.11751</v>
      </c>
      <c r="AI66" s="22">
        <f t="shared" si="11"/>
        <v>3308729.0700000003</v>
      </c>
      <c r="AJ66" s="22">
        <f t="shared" si="12"/>
        <v>3308729.0700000003</v>
      </c>
      <c r="AK66" s="22">
        <f t="shared" si="13"/>
        <v>3308729.0700000003</v>
      </c>
      <c r="AL66" s="22">
        <f t="shared" si="14"/>
        <v>3308729.0700000003</v>
      </c>
      <c r="AM66" s="22">
        <f t="shared" si="15"/>
        <v>3308729.0700000003</v>
      </c>
      <c r="AN66" s="22">
        <f t="shared" si="16"/>
        <v>3308729.0700000003</v>
      </c>
      <c r="AO66" s="22">
        <f t="shared" si="17"/>
        <v>3308729.0700000003</v>
      </c>
      <c r="AP66" s="22">
        <f t="shared" si="18"/>
        <v>3308729.0700000003</v>
      </c>
      <c r="AQ66" s="22">
        <f t="shared" si="19"/>
        <v>3308729.0700000003</v>
      </c>
      <c r="AR66" s="22">
        <f t="shared" si="20"/>
        <v>3308729.0700000003</v>
      </c>
      <c r="AS66" s="22">
        <f t="shared" si="21"/>
        <v>3308729.0700000003</v>
      </c>
      <c r="AT66" s="22">
        <f t="shared" si="22"/>
        <v>3308729.0700000003</v>
      </c>
      <c r="AU66" s="22">
        <f t="shared" si="23"/>
        <v>3308729.0700000003</v>
      </c>
      <c r="AV66" s="22">
        <f t="shared" si="24"/>
        <v>3308729.0700000003</v>
      </c>
      <c r="AW66" s="22">
        <f t="shared" si="25"/>
        <v>3308729.0700000003</v>
      </c>
      <c r="AX66" s="22">
        <f t="shared" si="26"/>
        <v>3308729.0700000003</v>
      </c>
      <c r="AY66" s="22">
        <f t="shared" si="27"/>
        <v>3308729.0700000003</v>
      </c>
      <c r="AZ66" s="22">
        <f t="shared" si="28"/>
        <v>3308729.0700000003</v>
      </c>
      <c r="BA66" s="22">
        <f t="shared" si="29"/>
        <v>3308729.0700000003</v>
      </c>
      <c r="BB66" s="22">
        <f t="shared" si="30"/>
        <v>3308729.0700000003</v>
      </c>
      <c r="BC66" s="23">
        <f t="shared" si="33"/>
        <v>66174581.400000006</v>
      </c>
      <c r="BD66" s="20">
        <f t="shared" si="36"/>
        <v>703925</v>
      </c>
      <c r="BE66" s="24">
        <f t="shared" si="4"/>
        <v>14078500</v>
      </c>
      <c r="BF66" s="24"/>
      <c r="BG66" s="17"/>
      <c r="BH66" s="17" t="s">
        <v>103</v>
      </c>
      <c r="BI66" s="17">
        <v>0</v>
      </c>
      <c r="BJ66" s="17">
        <v>0</v>
      </c>
    </row>
    <row r="67" spans="1:62" x14ac:dyDescent="0.25">
      <c r="A67" s="17" t="s">
        <v>95</v>
      </c>
      <c r="B67" s="17" t="s">
        <v>32</v>
      </c>
      <c r="C67" s="17" t="s">
        <v>62</v>
      </c>
      <c r="D67" s="17" t="s">
        <v>58</v>
      </c>
      <c r="E67" s="17" t="s">
        <v>63</v>
      </c>
      <c r="F67" s="17" t="s">
        <v>28</v>
      </c>
      <c r="G67" s="18">
        <v>2.76</v>
      </c>
      <c r="H67" s="28"/>
      <c r="I67" s="26">
        <v>21117000</v>
      </c>
      <c r="J67" s="20">
        <v>117.52</v>
      </c>
      <c r="K67" s="17" t="s">
        <v>111</v>
      </c>
      <c r="L67" s="17" t="s">
        <v>111</v>
      </c>
      <c r="M67" s="17" t="s">
        <v>310</v>
      </c>
      <c r="N67" s="20">
        <v>117.52</v>
      </c>
      <c r="O67" s="21">
        <f t="shared" si="31"/>
        <v>0.11752</v>
      </c>
      <c r="P67" s="29">
        <f t="shared" ref="P67:AH67" si="55">O67</f>
        <v>0.11752</v>
      </c>
      <c r="Q67" s="29">
        <f t="shared" si="55"/>
        <v>0.11752</v>
      </c>
      <c r="R67" s="29">
        <f t="shared" si="55"/>
        <v>0.11752</v>
      </c>
      <c r="S67" s="29">
        <f t="shared" si="55"/>
        <v>0.11752</v>
      </c>
      <c r="T67" s="29">
        <f t="shared" si="55"/>
        <v>0.11752</v>
      </c>
      <c r="U67" s="29">
        <f t="shared" si="55"/>
        <v>0.11752</v>
      </c>
      <c r="V67" s="29">
        <f t="shared" si="55"/>
        <v>0.11752</v>
      </c>
      <c r="W67" s="29">
        <f t="shared" si="55"/>
        <v>0.11752</v>
      </c>
      <c r="X67" s="29">
        <f t="shared" si="55"/>
        <v>0.11752</v>
      </c>
      <c r="Y67" s="29">
        <f t="shared" si="55"/>
        <v>0.11752</v>
      </c>
      <c r="Z67" s="29">
        <f t="shared" si="55"/>
        <v>0.11752</v>
      </c>
      <c r="AA67" s="29">
        <f t="shared" si="55"/>
        <v>0.11752</v>
      </c>
      <c r="AB67" s="29">
        <f t="shared" si="55"/>
        <v>0.11752</v>
      </c>
      <c r="AC67" s="29">
        <f t="shared" si="55"/>
        <v>0.11752</v>
      </c>
      <c r="AD67" s="29">
        <f t="shared" si="55"/>
        <v>0.11752</v>
      </c>
      <c r="AE67" s="29">
        <f t="shared" si="55"/>
        <v>0.11752</v>
      </c>
      <c r="AF67" s="29">
        <f t="shared" si="55"/>
        <v>0.11752</v>
      </c>
      <c r="AG67" s="29">
        <f t="shared" si="55"/>
        <v>0.11752</v>
      </c>
      <c r="AH67" s="29">
        <f t="shared" si="55"/>
        <v>0.11752</v>
      </c>
      <c r="AI67" s="22">
        <f t="shared" si="11"/>
        <v>2481669.84</v>
      </c>
      <c r="AJ67" s="22">
        <f t="shared" si="12"/>
        <v>2481669.84</v>
      </c>
      <c r="AK67" s="22">
        <f t="shared" si="13"/>
        <v>2481669.84</v>
      </c>
      <c r="AL67" s="22">
        <f t="shared" si="14"/>
        <v>2481669.84</v>
      </c>
      <c r="AM67" s="22">
        <f t="shared" si="15"/>
        <v>2481669.84</v>
      </c>
      <c r="AN67" s="22">
        <f t="shared" si="16"/>
        <v>2481669.84</v>
      </c>
      <c r="AO67" s="22">
        <f t="shared" si="17"/>
        <v>2481669.84</v>
      </c>
      <c r="AP67" s="22">
        <f t="shared" si="18"/>
        <v>2481669.84</v>
      </c>
      <c r="AQ67" s="22">
        <f t="shared" si="19"/>
        <v>2481669.84</v>
      </c>
      <c r="AR67" s="22">
        <f t="shared" si="20"/>
        <v>2481669.84</v>
      </c>
      <c r="AS67" s="22">
        <f t="shared" si="21"/>
        <v>2481669.84</v>
      </c>
      <c r="AT67" s="22">
        <f t="shared" si="22"/>
        <v>2481669.84</v>
      </c>
      <c r="AU67" s="22">
        <f t="shared" si="23"/>
        <v>2481669.84</v>
      </c>
      <c r="AV67" s="22">
        <f t="shared" si="24"/>
        <v>2481669.84</v>
      </c>
      <c r="AW67" s="22">
        <f t="shared" si="25"/>
        <v>2481669.84</v>
      </c>
      <c r="AX67" s="22">
        <f t="shared" si="26"/>
        <v>2481669.84</v>
      </c>
      <c r="AY67" s="22">
        <f t="shared" si="27"/>
        <v>2481669.84</v>
      </c>
      <c r="AZ67" s="22">
        <f t="shared" si="28"/>
        <v>2481669.84</v>
      </c>
      <c r="BA67" s="22">
        <f t="shared" si="29"/>
        <v>2481669.84</v>
      </c>
      <c r="BB67" s="22">
        <f t="shared" si="30"/>
        <v>2481669.84</v>
      </c>
      <c r="BC67" s="23">
        <f t="shared" si="33"/>
        <v>49633396.800000012</v>
      </c>
      <c r="BD67" s="20">
        <f t="shared" si="36"/>
        <v>527925</v>
      </c>
      <c r="BE67" s="24">
        <f t="shared" si="4"/>
        <v>10558500</v>
      </c>
      <c r="BF67" s="24"/>
      <c r="BG67" s="17"/>
      <c r="BH67" s="17" t="s">
        <v>103</v>
      </c>
      <c r="BI67" s="17">
        <v>0</v>
      </c>
      <c r="BJ67" s="17">
        <v>0</v>
      </c>
    </row>
    <row r="68" spans="1:62" x14ac:dyDescent="0.25">
      <c r="A68" s="17" t="s">
        <v>97</v>
      </c>
      <c r="B68" s="17" t="s">
        <v>32</v>
      </c>
      <c r="C68" s="17" t="s">
        <v>67</v>
      </c>
      <c r="D68" s="17" t="s">
        <v>68</v>
      </c>
      <c r="E68" s="17" t="s">
        <v>69</v>
      </c>
      <c r="F68" s="17" t="s">
        <v>4</v>
      </c>
      <c r="G68" s="18">
        <v>0.53</v>
      </c>
      <c r="H68" s="28"/>
      <c r="I68" s="26">
        <v>908900</v>
      </c>
      <c r="J68" s="20">
        <v>127.5</v>
      </c>
      <c r="K68" s="17" t="s">
        <v>111</v>
      </c>
      <c r="L68" s="17" t="s">
        <v>111</v>
      </c>
      <c r="M68" s="17" t="s">
        <v>310</v>
      </c>
      <c r="N68" s="20">
        <v>127.5</v>
      </c>
      <c r="O68" s="21">
        <f t="shared" si="31"/>
        <v>0.1275</v>
      </c>
      <c r="P68" s="29">
        <f t="shared" ref="P68:AH68" si="56">O68</f>
        <v>0.1275</v>
      </c>
      <c r="Q68" s="29">
        <f t="shared" si="56"/>
        <v>0.1275</v>
      </c>
      <c r="R68" s="29">
        <f t="shared" si="56"/>
        <v>0.1275</v>
      </c>
      <c r="S68" s="29">
        <f t="shared" si="56"/>
        <v>0.1275</v>
      </c>
      <c r="T68" s="29">
        <f t="shared" si="56"/>
        <v>0.1275</v>
      </c>
      <c r="U68" s="29">
        <f t="shared" si="56"/>
        <v>0.1275</v>
      </c>
      <c r="V68" s="29">
        <f t="shared" si="56"/>
        <v>0.1275</v>
      </c>
      <c r="W68" s="29">
        <f t="shared" si="56"/>
        <v>0.1275</v>
      </c>
      <c r="X68" s="29">
        <f t="shared" si="56"/>
        <v>0.1275</v>
      </c>
      <c r="Y68" s="29">
        <f t="shared" si="56"/>
        <v>0.1275</v>
      </c>
      <c r="Z68" s="29">
        <f t="shared" si="56"/>
        <v>0.1275</v>
      </c>
      <c r="AA68" s="29">
        <f t="shared" si="56"/>
        <v>0.1275</v>
      </c>
      <c r="AB68" s="29">
        <f t="shared" si="56"/>
        <v>0.1275</v>
      </c>
      <c r="AC68" s="29">
        <f t="shared" si="56"/>
        <v>0.1275</v>
      </c>
      <c r="AD68" s="29">
        <f t="shared" si="56"/>
        <v>0.1275</v>
      </c>
      <c r="AE68" s="29">
        <f t="shared" si="56"/>
        <v>0.1275</v>
      </c>
      <c r="AF68" s="29">
        <f t="shared" si="56"/>
        <v>0.1275</v>
      </c>
      <c r="AG68" s="29">
        <f t="shared" si="56"/>
        <v>0.1275</v>
      </c>
      <c r="AH68" s="29">
        <f t="shared" si="56"/>
        <v>0.1275</v>
      </c>
      <c r="AI68" s="22">
        <f t="shared" si="11"/>
        <v>115884.75</v>
      </c>
      <c r="AJ68" s="22">
        <f t="shared" si="12"/>
        <v>115884.75</v>
      </c>
      <c r="AK68" s="22">
        <f t="shared" si="13"/>
        <v>115884.75</v>
      </c>
      <c r="AL68" s="22">
        <f t="shared" si="14"/>
        <v>115884.75</v>
      </c>
      <c r="AM68" s="22">
        <f t="shared" si="15"/>
        <v>115884.75</v>
      </c>
      <c r="AN68" s="22">
        <f t="shared" si="16"/>
        <v>115884.75</v>
      </c>
      <c r="AO68" s="22">
        <f t="shared" si="17"/>
        <v>115884.75</v>
      </c>
      <c r="AP68" s="22">
        <f t="shared" si="18"/>
        <v>115884.75</v>
      </c>
      <c r="AQ68" s="22">
        <f t="shared" si="19"/>
        <v>115884.75</v>
      </c>
      <c r="AR68" s="22">
        <f t="shared" si="20"/>
        <v>115884.75</v>
      </c>
      <c r="AS68" s="22">
        <f t="shared" si="21"/>
        <v>115884.75</v>
      </c>
      <c r="AT68" s="22">
        <f t="shared" si="22"/>
        <v>115884.75</v>
      </c>
      <c r="AU68" s="22">
        <f t="shared" si="23"/>
        <v>115884.75</v>
      </c>
      <c r="AV68" s="22">
        <f t="shared" si="24"/>
        <v>115884.75</v>
      </c>
      <c r="AW68" s="22">
        <f t="shared" si="25"/>
        <v>115884.75</v>
      </c>
      <c r="AX68" s="22">
        <f t="shared" si="26"/>
        <v>115884.75</v>
      </c>
      <c r="AY68" s="22">
        <f t="shared" si="27"/>
        <v>115884.75</v>
      </c>
      <c r="AZ68" s="22">
        <f t="shared" si="28"/>
        <v>115884.75</v>
      </c>
      <c r="BA68" s="22">
        <f t="shared" si="29"/>
        <v>115884.75</v>
      </c>
      <c r="BB68" s="22">
        <f t="shared" si="30"/>
        <v>115884.75</v>
      </c>
      <c r="BC68" s="23">
        <f t="shared" si="33"/>
        <v>2317695</v>
      </c>
      <c r="BD68" s="20">
        <f t="shared" si="36"/>
        <v>22722.5</v>
      </c>
      <c r="BE68" s="24">
        <f t="shared" si="4"/>
        <v>454450</v>
      </c>
      <c r="BF68" s="24"/>
      <c r="BG68" s="17"/>
      <c r="BH68" s="17" t="s">
        <v>103</v>
      </c>
      <c r="BI68" s="17">
        <v>0</v>
      </c>
      <c r="BJ68" s="17">
        <v>0</v>
      </c>
    </row>
    <row r="69" spans="1:62" x14ac:dyDescent="0.25">
      <c r="A69" s="17" t="s">
        <v>98</v>
      </c>
      <c r="B69" s="17" t="s">
        <v>32</v>
      </c>
      <c r="C69" s="17" t="s">
        <v>70</v>
      </c>
      <c r="D69" s="17" t="s">
        <v>68</v>
      </c>
      <c r="E69" s="17" t="s">
        <v>71</v>
      </c>
      <c r="F69" s="17" t="s">
        <v>4</v>
      </c>
      <c r="G69" s="18">
        <v>1.88</v>
      </c>
      <c r="H69" s="28"/>
      <c r="I69" s="26">
        <v>3095000</v>
      </c>
      <c r="J69" s="20">
        <v>128</v>
      </c>
      <c r="K69" s="17" t="s">
        <v>111</v>
      </c>
      <c r="L69" s="17" t="s">
        <v>111</v>
      </c>
      <c r="M69" s="17" t="s">
        <v>310</v>
      </c>
      <c r="N69" s="20">
        <v>128</v>
      </c>
      <c r="O69" s="21">
        <f t="shared" si="31"/>
        <v>0.128</v>
      </c>
      <c r="P69" s="29">
        <f t="shared" ref="P69:AH69" si="57">O69</f>
        <v>0.128</v>
      </c>
      <c r="Q69" s="29">
        <f t="shared" si="57"/>
        <v>0.128</v>
      </c>
      <c r="R69" s="29">
        <f t="shared" si="57"/>
        <v>0.128</v>
      </c>
      <c r="S69" s="29">
        <f t="shared" si="57"/>
        <v>0.128</v>
      </c>
      <c r="T69" s="29">
        <f t="shared" si="57"/>
        <v>0.128</v>
      </c>
      <c r="U69" s="29">
        <f t="shared" si="57"/>
        <v>0.128</v>
      </c>
      <c r="V69" s="29">
        <f t="shared" si="57"/>
        <v>0.128</v>
      </c>
      <c r="W69" s="29">
        <f t="shared" si="57"/>
        <v>0.128</v>
      </c>
      <c r="X69" s="29">
        <f t="shared" si="57"/>
        <v>0.128</v>
      </c>
      <c r="Y69" s="29">
        <f t="shared" si="57"/>
        <v>0.128</v>
      </c>
      <c r="Z69" s="29">
        <f t="shared" si="57"/>
        <v>0.128</v>
      </c>
      <c r="AA69" s="29">
        <f t="shared" si="57"/>
        <v>0.128</v>
      </c>
      <c r="AB69" s="29">
        <f t="shared" si="57"/>
        <v>0.128</v>
      </c>
      <c r="AC69" s="29">
        <f t="shared" si="57"/>
        <v>0.128</v>
      </c>
      <c r="AD69" s="29">
        <f t="shared" si="57"/>
        <v>0.128</v>
      </c>
      <c r="AE69" s="29">
        <f t="shared" si="57"/>
        <v>0.128</v>
      </c>
      <c r="AF69" s="29">
        <f t="shared" si="57"/>
        <v>0.128</v>
      </c>
      <c r="AG69" s="29">
        <f t="shared" si="57"/>
        <v>0.128</v>
      </c>
      <c r="AH69" s="29">
        <f t="shared" si="57"/>
        <v>0.128</v>
      </c>
      <c r="AI69" s="22">
        <f t="shared" si="11"/>
        <v>396160</v>
      </c>
      <c r="AJ69" s="22">
        <f t="shared" si="12"/>
        <v>396160</v>
      </c>
      <c r="AK69" s="22">
        <f t="shared" si="13"/>
        <v>396160</v>
      </c>
      <c r="AL69" s="22">
        <f t="shared" si="14"/>
        <v>396160</v>
      </c>
      <c r="AM69" s="22">
        <f t="shared" si="15"/>
        <v>396160</v>
      </c>
      <c r="AN69" s="22">
        <f t="shared" si="16"/>
        <v>396160</v>
      </c>
      <c r="AO69" s="22">
        <f t="shared" si="17"/>
        <v>396160</v>
      </c>
      <c r="AP69" s="22">
        <f t="shared" si="18"/>
        <v>396160</v>
      </c>
      <c r="AQ69" s="22">
        <f t="shared" si="19"/>
        <v>396160</v>
      </c>
      <c r="AR69" s="22">
        <f t="shared" si="20"/>
        <v>396160</v>
      </c>
      <c r="AS69" s="22">
        <f t="shared" si="21"/>
        <v>396160</v>
      </c>
      <c r="AT69" s="22">
        <f t="shared" si="22"/>
        <v>396160</v>
      </c>
      <c r="AU69" s="22">
        <f t="shared" si="23"/>
        <v>396160</v>
      </c>
      <c r="AV69" s="22">
        <f t="shared" si="24"/>
        <v>396160</v>
      </c>
      <c r="AW69" s="22">
        <f t="shared" si="25"/>
        <v>396160</v>
      </c>
      <c r="AX69" s="22">
        <f t="shared" si="26"/>
        <v>396160</v>
      </c>
      <c r="AY69" s="22">
        <f t="shared" si="27"/>
        <v>396160</v>
      </c>
      <c r="AZ69" s="22">
        <f t="shared" si="28"/>
        <v>396160</v>
      </c>
      <c r="BA69" s="22">
        <f t="shared" si="29"/>
        <v>396160</v>
      </c>
      <c r="BB69" s="22">
        <f t="shared" si="30"/>
        <v>396160</v>
      </c>
      <c r="BC69" s="23">
        <f t="shared" si="33"/>
        <v>7923200</v>
      </c>
      <c r="BD69" s="20">
        <f t="shared" si="36"/>
        <v>77375</v>
      </c>
      <c r="BE69" s="24">
        <f t="shared" si="4"/>
        <v>1547500</v>
      </c>
      <c r="BF69" s="24"/>
      <c r="BG69" s="17"/>
      <c r="BH69" s="17" t="s">
        <v>103</v>
      </c>
      <c r="BI69" s="17">
        <v>0</v>
      </c>
      <c r="BJ69" s="17">
        <v>0</v>
      </c>
    </row>
    <row r="70" spans="1:62" x14ac:dyDescent="0.25">
      <c r="A70" s="17" t="s">
        <v>99</v>
      </c>
      <c r="B70" s="17" t="s">
        <v>32</v>
      </c>
      <c r="C70" s="17" t="s">
        <v>72</v>
      </c>
      <c r="D70" s="17" t="s">
        <v>23</v>
      </c>
      <c r="E70" s="17" t="s">
        <v>73</v>
      </c>
      <c r="F70" s="17" t="s">
        <v>4</v>
      </c>
      <c r="G70" s="18">
        <v>2.4</v>
      </c>
      <c r="H70" s="28"/>
      <c r="I70" s="26">
        <v>3656755</v>
      </c>
      <c r="J70" s="20">
        <v>152.5</v>
      </c>
      <c r="K70" s="17" t="s">
        <v>111</v>
      </c>
      <c r="L70" s="17" t="s">
        <v>111</v>
      </c>
      <c r="M70" s="17" t="s">
        <v>310</v>
      </c>
      <c r="N70" s="20">
        <v>152.5</v>
      </c>
      <c r="O70" s="21">
        <f t="shared" si="31"/>
        <v>0.1525</v>
      </c>
      <c r="P70" s="29">
        <f t="shared" ref="P70:AH70" si="58">O70</f>
        <v>0.1525</v>
      </c>
      <c r="Q70" s="29">
        <f t="shared" si="58"/>
        <v>0.1525</v>
      </c>
      <c r="R70" s="29">
        <f t="shared" si="58"/>
        <v>0.1525</v>
      </c>
      <c r="S70" s="29">
        <f t="shared" si="58"/>
        <v>0.1525</v>
      </c>
      <c r="T70" s="29">
        <f t="shared" si="58"/>
        <v>0.1525</v>
      </c>
      <c r="U70" s="29">
        <f t="shared" si="58"/>
        <v>0.1525</v>
      </c>
      <c r="V70" s="29">
        <f t="shared" si="58"/>
        <v>0.1525</v>
      </c>
      <c r="W70" s="29">
        <f t="shared" si="58"/>
        <v>0.1525</v>
      </c>
      <c r="X70" s="29">
        <f t="shared" si="58"/>
        <v>0.1525</v>
      </c>
      <c r="Y70" s="29">
        <f t="shared" si="58"/>
        <v>0.1525</v>
      </c>
      <c r="Z70" s="29">
        <f t="shared" si="58"/>
        <v>0.1525</v>
      </c>
      <c r="AA70" s="29">
        <f t="shared" si="58"/>
        <v>0.1525</v>
      </c>
      <c r="AB70" s="29">
        <f t="shared" si="58"/>
        <v>0.1525</v>
      </c>
      <c r="AC70" s="29">
        <f t="shared" si="58"/>
        <v>0.1525</v>
      </c>
      <c r="AD70" s="29">
        <f t="shared" si="58"/>
        <v>0.1525</v>
      </c>
      <c r="AE70" s="29">
        <f t="shared" si="58"/>
        <v>0.1525</v>
      </c>
      <c r="AF70" s="29">
        <f t="shared" si="58"/>
        <v>0.1525</v>
      </c>
      <c r="AG70" s="29">
        <f t="shared" si="58"/>
        <v>0.1525</v>
      </c>
      <c r="AH70" s="29">
        <f t="shared" si="58"/>
        <v>0.1525</v>
      </c>
      <c r="AI70" s="22">
        <f t="shared" si="11"/>
        <v>557655.13749999995</v>
      </c>
      <c r="AJ70" s="22">
        <f t="shared" si="12"/>
        <v>557655.13749999995</v>
      </c>
      <c r="AK70" s="22">
        <f t="shared" si="13"/>
        <v>557655.13749999995</v>
      </c>
      <c r="AL70" s="22">
        <f t="shared" si="14"/>
        <v>557655.13749999995</v>
      </c>
      <c r="AM70" s="22">
        <f t="shared" si="15"/>
        <v>557655.13749999995</v>
      </c>
      <c r="AN70" s="22">
        <f t="shared" si="16"/>
        <v>557655.13749999995</v>
      </c>
      <c r="AO70" s="22">
        <f t="shared" si="17"/>
        <v>557655.13749999995</v>
      </c>
      <c r="AP70" s="22">
        <f t="shared" si="18"/>
        <v>557655.13749999995</v>
      </c>
      <c r="AQ70" s="22">
        <f t="shared" si="19"/>
        <v>557655.13749999995</v>
      </c>
      <c r="AR70" s="22">
        <f t="shared" si="20"/>
        <v>557655.13749999995</v>
      </c>
      <c r="AS70" s="22">
        <f t="shared" si="21"/>
        <v>557655.13749999995</v>
      </c>
      <c r="AT70" s="22">
        <f t="shared" si="22"/>
        <v>557655.13749999995</v>
      </c>
      <c r="AU70" s="22">
        <f t="shared" si="23"/>
        <v>557655.13749999995</v>
      </c>
      <c r="AV70" s="22">
        <f t="shared" si="24"/>
        <v>557655.13749999995</v>
      </c>
      <c r="AW70" s="22">
        <f t="shared" si="25"/>
        <v>557655.13749999995</v>
      </c>
      <c r="AX70" s="22">
        <f t="shared" si="26"/>
        <v>557655.13749999995</v>
      </c>
      <c r="AY70" s="22">
        <f t="shared" si="27"/>
        <v>557655.13749999995</v>
      </c>
      <c r="AZ70" s="22">
        <f t="shared" si="28"/>
        <v>557655.13749999995</v>
      </c>
      <c r="BA70" s="22">
        <f t="shared" si="29"/>
        <v>557655.13749999995</v>
      </c>
      <c r="BB70" s="22">
        <f t="shared" si="30"/>
        <v>557655.13749999995</v>
      </c>
      <c r="BC70" s="23">
        <f t="shared" si="33"/>
        <v>11153102.749999998</v>
      </c>
      <c r="BD70" s="20">
        <f t="shared" si="36"/>
        <v>91418.875</v>
      </c>
      <c r="BE70" s="24">
        <f t="shared" si="4"/>
        <v>1828377.5</v>
      </c>
      <c r="BF70" s="24"/>
      <c r="BG70" s="17"/>
      <c r="BH70" s="17" t="s">
        <v>103</v>
      </c>
      <c r="BI70" s="17">
        <v>0</v>
      </c>
      <c r="BJ70" s="17">
        <v>0</v>
      </c>
    </row>
    <row r="71" spans="1:62" x14ac:dyDescent="0.25">
      <c r="A71" s="31" t="s">
        <v>266</v>
      </c>
      <c r="B71" s="31" t="s">
        <v>0</v>
      </c>
      <c r="C71" s="31" t="s">
        <v>54</v>
      </c>
      <c r="D71" s="31" t="s">
        <v>55</v>
      </c>
      <c r="E71" s="31" t="s">
        <v>56</v>
      </c>
      <c r="F71" s="31" t="s">
        <v>308</v>
      </c>
      <c r="G71" s="32">
        <v>1.9990000000000001</v>
      </c>
      <c r="H71" s="32">
        <v>1.9990000000000001</v>
      </c>
      <c r="I71" s="26">
        <v>3219716</v>
      </c>
      <c r="J71" s="33">
        <v>102.5</v>
      </c>
      <c r="K71" s="31" t="s">
        <v>112</v>
      </c>
      <c r="L71" s="31" t="s">
        <v>111</v>
      </c>
      <c r="M71" s="31" t="s">
        <v>111</v>
      </c>
      <c r="N71" s="20">
        <f>J71*0.8</f>
        <v>82</v>
      </c>
      <c r="O71" s="21">
        <f t="shared" si="31"/>
        <v>0.10249999999999999</v>
      </c>
      <c r="P71" s="29">
        <f t="shared" ref="P71:P86" si="59">O71</f>
        <v>0.10249999999999999</v>
      </c>
      <c r="Q71" s="29">
        <f t="shared" ref="Q71:Q86" si="60">P71</f>
        <v>0.10249999999999999</v>
      </c>
      <c r="R71" s="29">
        <f t="shared" ref="R71:R86" si="61">Q71</f>
        <v>0.10249999999999999</v>
      </c>
      <c r="S71" s="29">
        <f t="shared" ref="S71:S86" si="62">R71</f>
        <v>0.10249999999999999</v>
      </c>
      <c r="T71" s="29">
        <f t="shared" ref="T71:T86" si="63">S71</f>
        <v>0.10249999999999999</v>
      </c>
      <c r="U71" s="29">
        <f t="shared" ref="U71:U86" si="64">T71</f>
        <v>0.10249999999999999</v>
      </c>
      <c r="V71" s="29">
        <f t="shared" ref="V71:V86" si="65">U71</f>
        <v>0.10249999999999999</v>
      </c>
      <c r="W71" s="29">
        <f t="shared" ref="W71:W86" si="66">V71</f>
        <v>0.10249999999999999</v>
      </c>
      <c r="X71" s="29">
        <f t="shared" ref="X71:X86" si="67">W71</f>
        <v>0.10249999999999999</v>
      </c>
      <c r="Y71" s="29">
        <f t="shared" ref="Y71:Y86" si="68">X71</f>
        <v>0.10249999999999999</v>
      </c>
      <c r="Z71" s="29">
        <f t="shared" ref="Z71:Z86" si="69">Y71</f>
        <v>0.10249999999999999</v>
      </c>
      <c r="AA71" s="29">
        <f t="shared" ref="AA71:AA86" si="70">Z71</f>
        <v>0.10249999999999999</v>
      </c>
      <c r="AB71" s="29">
        <f t="shared" ref="AB71:AB86" si="71">AA71</f>
        <v>0.10249999999999999</v>
      </c>
      <c r="AC71" s="29">
        <f t="shared" ref="AC71:AC86" si="72">AB71</f>
        <v>0.10249999999999999</v>
      </c>
      <c r="AD71" s="29">
        <f t="shared" ref="AD71:AD86" si="73">AC71</f>
        <v>0.10249999999999999</v>
      </c>
      <c r="AE71" s="29">
        <f t="shared" ref="AE71:AE86" si="74">AD71</f>
        <v>0.10249999999999999</v>
      </c>
      <c r="AF71" s="29">
        <f t="shared" ref="AF71:AF86" si="75">AE71</f>
        <v>0.10249999999999999</v>
      </c>
      <c r="AG71" s="29">
        <f t="shared" ref="AG71:AG86" si="76">AF71</f>
        <v>0.10249999999999999</v>
      </c>
      <c r="AH71" s="29">
        <f t="shared" ref="AH71:AH86" si="77">AG71</f>
        <v>0.10249999999999999</v>
      </c>
      <c r="AI71" s="22">
        <f t="shared" ref="AI71:AI127" si="78">$I71*O71</f>
        <v>330020.88999999996</v>
      </c>
      <c r="AJ71" s="22">
        <f t="shared" ref="AJ71:AJ87" si="79">$I71*P71</f>
        <v>330020.88999999996</v>
      </c>
      <c r="AK71" s="22">
        <f t="shared" ref="AK71:AK87" si="80">$I71*Q71</f>
        <v>330020.88999999996</v>
      </c>
      <c r="AL71" s="22">
        <f t="shared" ref="AL71:AL86" si="81">$I71*R71</f>
        <v>330020.88999999996</v>
      </c>
      <c r="AM71" s="22">
        <f t="shared" ref="AM71:AM86" si="82">$I71*S71</f>
        <v>330020.88999999996</v>
      </c>
      <c r="AN71" s="22">
        <f t="shared" ref="AN71:AN86" si="83">$I71*T71</f>
        <v>330020.88999999996</v>
      </c>
      <c r="AO71" s="22">
        <f t="shared" ref="AO71:AO86" si="84">$I71*U71</f>
        <v>330020.88999999996</v>
      </c>
      <c r="AP71" s="22">
        <f t="shared" ref="AP71:AP86" si="85">$I71*V71</f>
        <v>330020.88999999996</v>
      </c>
      <c r="AQ71" s="22">
        <f t="shared" ref="AQ71:AQ86" si="86">$I71*W71</f>
        <v>330020.88999999996</v>
      </c>
      <c r="AR71" s="22">
        <f t="shared" ref="AR71:AR86" si="87">$I71*X71</f>
        <v>330020.88999999996</v>
      </c>
      <c r="AS71" s="22">
        <f t="shared" ref="AS71:AS86" si="88">$I71*Y71</f>
        <v>330020.88999999996</v>
      </c>
      <c r="AT71" s="22">
        <f t="shared" ref="AT71:AT86" si="89">$I71*Z71</f>
        <v>330020.88999999996</v>
      </c>
      <c r="AU71" s="22">
        <f t="shared" ref="AU71:AU86" si="90">$I71*AA71</f>
        <v>330020.88999999996</v>
      </c>
      <c r="AV71" s="22">
        <f t="shared" ref="AV71:AV86" si="91">$I71*AB71</f>
        <v>330020.88999999996</v>
      </c>
      <c r="AW71" s="22">
        <f t="shared" ref="AW71:AW86" si="92">$I71*AC71</f>
        <v>330020.88999999996</v>
      </c>
      <c r="AX71" s="22">
        <f t="shared" ref="AX71:AX86" si="93">$I71*AD71</f>
        <v>330020.88999999996</v>
      </c>
      <c r="AY71" s="22">
        <f t="shared" ref="AY71:AY86" si="94">$I71*AE71</f>
        <v>330020.88999999996</v>
      </c>
      <c r="AZ71" s="22">
        <f t="shared" ref="AZ71:AZ86" si="95">$I71*AF71</f>
        <v>330020.88999999996</v>
      </c>
      <c r="BA71" s="22">
        <f t="shared" ref="BA71:BA86" si="96">$I71*AG71</f>
        <v>330020.88999999996</v>
      </c>
      <c r="BB71" s="22">
        <f t="shared" ref="BB71:BB86" si="97">$I71*AH71</f>
        <v>330020.88999999996</v>
      </c>
      <c r="BC71" s="23">
        <f t="shared" ref="BC71:BC108" si="98">SUM(AI71:BB71)</f>
        <v>6600417.799999998</v>
      </c>
      <c r="BD71" s="20">
        <f t="shared" ref="BD71:BD108" si="99">I71*0.025</f>
        <v>80492.900000000009</v>
      </c>
      <c r="BE71" s="24">
        <f t="shared" ref="BE71:BE108" si="100">BD71*20</f>
        <v>1609858.0000000002</v>
      </c>
      <c r="BF71" s="34">
        <v>44735</v>
      </c>
      <c r="BG71" s="34">
        <v>45291</v>
      </c>
      <c r="BH71" s="17" t="s">
        <v>103</v>
      </c>
      <c r="BI71" s="17">
        <v>0</v>
      </c>
      <c r="BJ71" s="17">
        <v>0</v>
      </c>
    </row>
    <row r="72" spans="1:62" x14ac:dyDescent="0.25">
      <c r="A72" s="31" t="s">
        <v>267</v>
      </c>
      <c r="B72" s="31" t="s">
        <v>0</v>
      </c>
      <c r="C72" s="31" t="s">
        <v>283</v>
      </c>
      <c r="D72" s="31" t="s">
        <v>296</v>
      </c>
      <c r="E72" s="31" t="s">
        <v>299</v>
      </c>
      <c r="F72" s="31" t="s">
        <v>308</v>
      </c>
      <c r="G72" s="32">
        <v>4</v>
      </c>
      <c r="H72" s="32">
        <v>4</v>
      </c>
      <c r="I72" s="26">
        <v>7138000</v>
      </c>
      <c r="J72" s="33">
        <v>104.99</v>
      </c>
      <c r="K72" s="31" t="s">
        <v>111</v>
      </c>
      <c r="L72" s="31" t="s">
        <v>112</v>
      </c>
      <c r="M72" s="31" t="s">
        <v>111</v>
      </c>
      <c r="N72" s="20">
        <f>J72*0.8</f>
        <v>83.992000000000004</v>
      </c>
      <c r="O72" s="21">
        <f t="shared" si="31"/>
        <v>0.10499</v>
      </c>
      <c r="P72" s="29">
        <f t="shared" si="59"/>
        <v>0.10499</v>
      </c>
      <c r="Q72" s="29">
        <f t="shared" si="60"/>
        <v>0.10499</v>
      </c>
      <c r="R72" s="29">
        <f t="shared" si="61"/>
        <v>0.10499</v>
      </c>
      <c r="S72" s="29">
        <f t="shared" si="62"/>
        <v>0.10499</v>
      </c>
      <c r="T72" s="29">
        <f t="shared" si="63"/>
        <v>0.10499</v>
      </c>
      <c r="U72" s="29">
        <f t="shared" si="64"/>
        <v>0.10499</v>
      </c>
      <c r="V72" s="29">
        <f t="shared" si="65"/>
        <v>0.10499</v>
      </c>
      <c r="W72" s="29">
        <f t="shared" si="66"/>
        <v>0.10499</v>
      </c>
      <c r="X72" s="29">
        <f t="shared" si="67"/>
        <v>0.10499</v>
      </c>
      <c r="Y72" s="29">
        <f t="shared" si="68"/>
        <v>0.10499</v>
      </c>
      <c r="Z72" s="29">
        <f t="shared" si="69"/>
        <v>0.10499</v>
      </c>
      <c r="AA72" s="29">
        <f t="shared" si="70"/>
        <v>0.10499</v>
      </c>
      <c r="AB72" s="29">
        <f t="shared" si="71"/>
        <v>0.10499</v>
      </c>
      <c r="AC72" s="29">
        <f t="shared" si="72"/>
        <v>0.10499</v>
      </c>
      <c r="AD72" s="29">
        <f t="shared" si="73"/>
        <v>0.10499</v>
      </c>
      <c r="AE72" s="29">
        <f t="shared" si="74"/>
        <v>0.10499</v>
      </c>
      <c r="AF72" s="29">
        <f t="shared" si="75"/>
        <v>0.10499</v>
      </c>
      <c r="AG72" s="29">
        <f t="shared" si="76"/>
        <v>0.10499</v>
      </c>
      <c r="AH72" s="29">
        <f t="shared" si="77"/>
        <v>0.10499</v>
      </c>
      <c r="AI72" s="22">
        <f t="shared" si="78"/>
        <v>749418.62</v>
      </c>
      <c r="AJ72" s="22">
        <f t="shared" si="79"/>
        <v>749418.62</v>
      </c>
      <c r="AK72" s="22">
        <f t="shared" si="80"/>
        <v>749418.62</v>
      </c>
      <c r="AL72" s="22">
        <f t="shared" si="81"/>
        <v>749418.62</v>
      </c>
      <c r="AM72" s="22">
        <f t="shared" si="82"/>
        <v>749418.62</v>
      </c>
      <c r="AN72" s="22">
        <f t="shared" si="83"/>
        <v>749418.62</v>
      </c>
      <c r="AO72" s="22">
        <f t="shared" si="84"/>
        <v>749418.62</v>
      </c>
      <c r="AP72" s="22">
        <f t="shared" si="85"/>
        <v>749418.62</v>
      </c>
      <c r="AQ72" s="22">
        <f t="shared" si="86"/>
        <v>749418.62</v>
      </c>
      <c r="AR72" s="22">
        <f t="shared" si="87"/>
        <v>749418.62</v>
      </c>
      <c r="AS72" s="22">
        <f t="shared" si="88"/>
        <v>749418.62</v>
      </c>
      <c r="AT72" s="22">
        <f t="shared" si="89"/>
        <v>749418.62</v>
      </c>
      <c r="AU72" s="22">
        <f t="shared" si="90"/>
        <v>749418.62</v>
      </c>
      <c r="AV72" s="22">
        <f t="shared" si="91"/>
        <v>749418.62</v>
      </c>
      <c r="AW72" s="22">
        <f t="shared" si="92"/>
        <v>749418.62</v>
      </c>
      <c r="AX72" s="22">
        <f t="shared" si="93"/>
        <v>749418.62</v>
      </c>
      <c r="AY72" s="22">
        <f t="shared" si="94"/>
        <v>749418.62</v>
      </c>
      <c r="AZ72" s="22">
        <f t="shared" si="95"/>
        <v>749418.62</v>
      </c>
      <c r="BA72" s="22">
        <f t="shared" si="96"/>
        <v>749418.62</v>
      </c>
      <c r="BB72" s="22">
        <f t="shared" si="97"/>
        <v>749418.62</v>
      </c>
      <c r="BC72" s="23">
        <f t="shared" si="98"/>
        <v>14988372.399999993</v>
      </c>
      <c r="BD72" s="20">
        <f t="shared" si="99"/>
        <v>178450</v>
      </c>
      <c r="BE72" s="24">
        <f t="shared" si="100"/>
        <v>3569000</v>
      </c>
      <c r="BF72" s="34">
        <v>44735</v>
      </c>
      <c r="BG72" s="34">
        <v>45078</v>
      </c>
      <c r="BH72" s="17" t="s">
        <v>103</v>
      </c>
      <c r="BI72" s="28">
        <v>4</v>
      </c>
      <c r="BJ72" s="17">
        <v>0</v>
      </c>
    </row>
    <row r="73" spans="1:62" x14ac:dyDescent="0.25">
      <c r="A73" s="31" t="s">
        <v>268</v>
      </c>
      <c r="B73" s="31" t="s">
        <v>0</v>
      </c>
      <c r="C73" s="31" t="s">
        <v>284</v>
      </c>
      <c r="D73" s="31" t="s">
        <v>297</v>
      </c>
      <c r="E73" s="31" t="s">
        <v>40</v>
      </c>
      <c r="F73" s="31" t="s">
        <v>15</v>
      </c>
      <c r="G73" s="32">
        <v>3.984</v>
      </c>
      <c r="H73" s="32">
        <v>3.984</v>
      </c>
      <c r="I73" s="26">
        <v>8584000</v>
      </c>
      <c r="J73" s="33">
        <v>105.89</v>
      </c>
      <c r="K73" s="31" t="s">
        <v>111</v>
      </c>
      <c r="L73" s="31" t="s">
        <v>112</v>
      </c>
      <c r="M73" s="31" t="s">
        <v>111</v>
      </c>
      <c r="N73" s="20">
        <f>J73*0.8</f>
        <v>84.712000000000003</v>
      </c>
      <c r="O73" s="21">
        <f t="shared" si="31"/>
        <v>0.10589</v>
      </c>
      <c r="P73" s="29">
        <f t="shared" si="59"/>
        <v>0.10589</v>
      </c>
      <c r="Q73" s="29">
        <f t="shared" si="60"/>
        <v>0.10589</v>
      </c>
      <c r="R73" s="29">
        <f t="shared" si="61"/>
        <v>0.10589</v>
      </c>
      <c r="S73" s="29">
        <f t="shared" si="62"/>
        <v>0.10589</v>
      </c>
      <c r="T73" s="29">
        <f t="shared" si="63"/>
        <v>0.10589</v>
      </c>
      <c r="U73" s="29">
        <f t="shared" si="64"/>
        <v>0.10589</v>
      </c>
      <c r="V73" s="29">
        <f t="shared" si="65"/>
        <v>0.10589</v>
      </c>
      <c r="W73" s="29">
        <f t="shared" si="66"/>
        <v>0.10589</v>
      </c>
      <c r="X73" s="29">
        <f t="shared" si="67"/>
        <v>0.10589</v>
      </c>
      <c r="Y73" s="29">
        <f t="shared" si="68"/>
        <v>0.10589</v>
      </c>
      <c r="Z73" s="29">
        <f t="shared" si="69"/>
        <v>0.10589</v>
      </c>
      <c r="AA73" s="29">
        <f t="shared" si="70"/>
        <v>0.10589</v>
      </c>
      <c r="AB73" s="29">
        <f t="shared" si="71"/>
        <v>0.10589</v>
      </c>
      <c r="AC73" s="29">
        <f t="shared" si="72"/>
        <v>0.10589</v>
      </c>
      <c r="AD73" s="29">
        <f t="shared" si="73"/>
        <v>0.10589</v>
      </c>
      <c r="AE73" s="29">
        <f t="shared" si="74"/>
        <v>0.10589</v>
      </c>
      <c r="AF73" s="29">
        <f t="shared" si="75"/>
        <v>0.10589</v>
      </c>
      <c r="AG73" s="29">
        <f t="shared" si="76"/>
        <v>0.10589</v>
      </c>
      <c r="AH73" s="29">
        <f t="shared" si="77"/>
        <v>0.10589</v>
      </c>
      <c r="AI73" s="22">
        <f t="shared" si="78"/>
        <v>908959.76</v>
      </c>
      <c r="AJ73" s="22">
        <f t="shared" si="79"/>
        <v>908959.76</v>
      </c>
      <c r="AK73" s="22">
        <f t="shared" si="80"/>
        <v>908959.76</v>
      </c>
      <c r="AL73" s="22">
        <f t="shared" si="81"/>
        <v>908959.76</v>
      </c>
      <c r="AM73" s="22">
        <f t="shared" si="82"/>
        <v>908959.76</v>
      </c>
      <c r="AN73" s="22">
        <f t="shared" si="83"/>
        <v>908959.76</v>
      </c>
      <c r="AO73" s="22">
        <f t="shared" si="84"/>
        <v>908959.76</v>
      </c>
      <c r="AP73" s="22">
        <f t="shared" si="85"/>
        <v>908959.76</v>
      </c>
      <c r="AQ73" s="22">
        <f t="shared" si="86"/>
        <v>908959.76</v>
      </c>
      <c r="AR73" s="22">
        <f t="shared" si="87"/>
        <v>908959.76</v>
      </c>
      <c r="AS73" s="22">
        <f t="shared" si="88"/>
        <v>908959.76</v>
      </c>
      <c r="AT73" s="22">
        <f t="shared" si="89"/>
        <v>908959.76</v>
      </c>
      <c r="AU73" s="22">
        <f t="shared" si="90"/>
        <v>908959.76</v>
      </c>
      <c r="AV73" s="22">
        <f t="shared" si="91"/>
        <v>908959.76</v>
      </c>
      <c r="AW73" s="22">
        <f t="shared" si="92"/>
        <v>908959.76</v>
      </c>
      <c r="AX73" s="22">
        <f t="shared" si="93"/>
        <v>908959.76</v>
      </c>
      <c r="AY73" s="22">
        <f t="shared" si="94"/>
        <v>908959.76</v>
      </c>
      <c r="AZ73" s="22">
        <f t="shared" si="95"/>
        <v>908959.76</v>
      </c>
      <c r="BA73" s="22">
        <f t="shared" si="96"/>
        <v>908959.76</v>
      </c>
      <c r="BB73" s="22">
        <f t="shared" si="97"/>
        <v>908959.76</v>
      </c>
      <c r="BC73" s="23">
        <f t="shared" si="98"/>
        <v>18179195.199999999</v>
      </c>
      <c r="BD73" s="20">
        <f t="shared" si="99"/>
        <v>214600</v>
      </c>
      <c r="BE73" s="24">
        <f t="shared" si="100"/>
        <v>4292000</v>
      </c>
      <c r="BF73" s="34">
        <v>44735</v>
      </c>
      <c r="BG73" s="34">
        <v>45444</v>
      </c>
      <c r="BH73" s="17" t="s">
        <v>103</v>
      </c>
      <c r="BI73" s="17">
        <v>3.984</v>
      </c>
      <c r="BJ73" s="17">
        <v>0</v>
      </c>
    </row>
    <row r="74" spans="1:62" x14ac:dyDescent="0.25">
      <c r="A74" s="31" t="s">
        <v>269</v>
      </c>
      <c r="B74" s="31" t="s">
        <v>0</v>
      </c>
      <c r="C74" s="31" t="s">
        <v>29</v>
      </c>
      <c r="D74" s="31" t="s">
        <v>179</v>
      </c>
      <c r="E74" s="31" t="s">
        <v>31</v>
      </c>
      <c r="F74" s="31" t="s">
        <v>15</v>
      </c>
      <c r="G74" s="32">
        <v>4</v>
      </c>
      <c r="H74" s="32">
        <v>4</v>
      </c>
      <c r="I74" s="26">
        <v>8747000</v>
      </c>
      <c r="J74" s="33">
        <v>88.34</v>
      </c>
      <c r="K74" s="31" t="s">
        <v>111</v>
      </c>
      <c r="L74" s="31" t="s">
        <v>111</v>
      </c>
      <c r="M74" s="31" t="s">
        <v>111</v>
      </c>
      <c r="N74" s="20">
        <f t="shared" ref="N74:N79" si="101">J74</f>
        <v>88.34</v>
      </c>
      <c r="O74" s="21">
        <f t="shared" si="31"/>
        <v>8.8340000000000002E-2</v>
      </c>
      <c r="P74" s="29">
        <f t="shared" si="59"/>
        <v>8.8340000000000002E-2</v>
      </c>
      <c r="Q74" s="29">
        <f t="shared" si="60"/>
        <v>8.8340000000000002E-2</v>
      </c>
      <c r="R74" s="29">
        <f t="shared" si="61"/>
        <v>8.8340000000000002E-2</v>
      </c>
      <c r="S74" s="29">
        <f t="shared" si="62"/>
        <v>8.8340000000000002E-2</v>
      </c>
      <c r="T74" s="29">
        <f t="shared" si="63"/>
        <v>8.8340000000000002E-2</v>
      </c>
      <c r="U74" s="29">
        <f t="shared" si="64"/>
        <v>8.8340000000000002E-2</v>
      </c>
      <c r="V74" s="29">
        <f t="shared" si="65"/>
        <v>8.8340000000000002E-2</v>
      </c>
      <c r="W74" s="29">
        <f t="shared" si="66"/>
        <v>8.8340000000000002E-2</v>
      </c>
      <c r="X74" s="29">
        <f t="shared" si="67"/>
        <v>8.8340000000000002E-2</v>
      </c>
      <c r="Y74" s="29">
        <f t="shared" si="68"/>
        <v>8.8340000000000002E-2</v>
      </c>
      <c r="Z74" s="29">
        <f t="shared" si="69"/>
        <v>8.8340000000000002E-2</v>
      </c>
      <c r="AA74" s="29">
        <f t="shared" si="70"/>
        <v>8.8340000000000002E-2</v>
      </c>
      <c r="AB74" s="29">
        <f t="shared" si="71"/>
        <v>8.8340000000000002E-2</v>
      </c>
      <c r="AC74" s="29">
        <f t="shared" si="72"/>
        <v>8.8340000000000002E-2</v>
      </c>
      <c r="AD74" s="29">
        <f t="shared" si="73"/>
        <v>8.8340000000000002E-2</v>
      </c>
      <c r="AE74" s="29">
        <f t="shared" si="74"/>
        <v>8.8340000000000002E-2</v>
      </c>
      <c r="AF74" s="29">
        <f t="shared" si="75"/>
        <v>8.8340000000000002E-2</v>
      </c>
      <c r="AG74" s="29">
        <f t="shared" si="76"/>
        <v>8.8340000000000002E-2</v>
      </c>
      <c r="AH74" s="29">
        <f t="shared" si="77"/>
        <v>8.8340000000000002E-2</v>
      </c>
      <c r="AI74" s="22">
        <f t="shared" si="78"/>
        <v>772709.98</v>
      </c>
      <c r="AJ74" s="22">
        <f t="shared" si="79"/>
        <v>772709.98</v>
      </c>
      <c r="AK74" s="22">
        <f t="shared" si="80"/>
        <v>772709.98</v>
      </c>
      <c r="AL74" s="22">
        <f t="shared" si="81"/>
        <v>772709.98</v>
      </c>
      <c r="AM74" s="22">
        <f t="shared" si="82"/>
        <v>772709.98</v>
      </c>
      <c r="AN74" s="22">
        <f t="shared" si="83"/>
        <v>772709.98</v>
      </c>
      <c r="AO74" s="22">
        <f t="shared" si="84"/>
        <v>772709.98</v>
      </c>
      <c r="AP74" s="22">
        <f t="shared" si="85"/>
        <v>772709.98</v>
      </c>
      <c r="AQ74" s="22">
        <f t="shared" si="86"/>
        <v>772709.98</v>
      </c>
      <c r="AR74" s="22">
        <f t="shared" si="87"/>
        <v>772709.98</v>
      </c>
      <c r="AS74" s="22">
        <f t="shared" si="88"/>
        <v>772709.98</v>
      </c>
      <c r="AT74" s="22">
        <f t="shared" si="89"/>
        <v>772709.98</v>
      </c>
      <c r="AU74" s="22">
        <f t="shared" si="90"/>
        <v>772709.98</v>
      </c>
      <c r="AV74" s="22">
        <f t="shared" si="91"/>
        <v>772709.98</v>
      </c>
      <c r="AW74" s="22">
        <f t="shared" si="92"/>
        <v>772709.98</v>
      </c>
      <c r="AX74" s="22">
        <f t="shared" si="93"/>
        <v>772709.98</v>
      </c>
      <c r="AY74" s="22">
        <f t="shared" si="94"/>
        <v>772709.98</v>
      </c>
      <c r="AZ74" s="22">
        <f t="shared" si="95"/>
        <v>772709.98</v>
      </c>
      <c r="BA74" s="22">
        <f t="shared" si="96"/>
        <v>772709.98</v>
      </c>
      <c r="BB74" s="22">
        <f t="shared" si="97"/>
        <v>772709.98</v>
      </c>
      <c r="BC74" s="23">
        <f t="shared" si="98"/>
        <v>15454199.600000005</v>
      </c>
      <c r="BD74" s="20">
        <f t="shared" si="99"/>
        <v>218675</v>
      </c>
      <c r="BE74" s="24">
        <f t="shared" si="100"/>
        <v>4373500</v>
      </c>
      <c r="BF74" s="34">
        <v>44735</v>
      </c>
      <c r="BG74" s="34">
        <v>45442</v>
      </c>
      <c r="BH74" s="17" t="s">
        <v>103</v>
      </c>
      <c r="BI74" s="17">
        <v>0</v>
      </c>
      <c r="BJ74" s="17">
        <v>0</v>
      </c>
    </row>
    <row r="75" spans="1:62" x14ac:dyDescent="0.25">
      <c r="A75" s="31" t="s">
        <v>270</v>
      </c>
      <c r="B75" s="31" t="s">
        <v>410</v>
      </c>
      <c r="C75" s="31" t="s">
        <v>285</v>
      </c>
      <c r="D75" s="31" t="s">
        <v>10</v>
      </c>
      <c r="E75" s="31" t="s">
        <v>300</v>
      </c>
      <c r="F75" s="31" t="s">
        <v>308</v>
      </c>
      <c r="G75" s="32">
        <v>4</v>
      </c>
      <c r="H75" s="32">
        <v>4</v>
      </c>
      <c r="I75" s="26">
        <v>7230000</v>
      </c>
      <c r="J75" s="33">
        <v>89.9</v>
      </c>
      <c r="K75" s="31" t="s">
        <v>111</v>
      </c>
      <c r="L75" s="31" t="s">
        <v>111</v>
      </c>
      <c r="M75" s="31" t="s">
        <v>111</v>
      </c>
      <c r="N75" s="20">
        <f t="shared" si="101"/>
        <v>89.9</v>
      </c>
      <c r="O75" s="21">
        <f t="shared" si="31"/>
        <v>8.9900000000000008E-2</v>
      </c>
      <c r="P75" s="29">
        <f t="shared" si="59"/>
        <v>8.9900000000000008E-2</v>
      </c>
      <c r="Q75" s="29">
        <f t="shared" si="60"/>
        <v>8.9900000000000008E-2</v>
      </c>
      <c r="R75" s="29">
        <f t="shared" si="61"/>
        <v>8.9900000000000008E-2</v>
      </c>
      <c r="S75" s="29">
        <f t="shared" si="62"/>
        <v>8.9900000000000008E-2</v>
      </c>
      <c r="T75" s="29">
        <f t="shared" si="63"/>
        <v>8.9900000000000008E-2</v>
      </c>
      <c r="U75" s="29">
        <f t="shared" si="64"/>
        <v>8.9900000000000008E-2</v>
      </c>
      <c r="V75" s="29">
        <f t="shared" si="65"/>
        <v>8.9900000000000008E-2</v>
      </c>
      <c r="W75" s="29">
        <f t="shared" si="66"/>
        <v>8.9900000000000008E-2</v>
      </c>
      <c r="X75" s="29">
        <f t="shared" si="67"/>
        <v>8.9900000000000008E-2</v>
      </c>
      <c r="Y75" s="29">
        <f t="shared" si="68"/>
        <v>8.9900000000000008E-2</v>
      </c>
      <c r="Z75" s="29">
        <f t="shared" si="69"/>
        <v>8.9900000000000008E-2</v>
      </c>
      <c r="AA75" s="29">
        <f t="shared" si="70"/>
        <v>8.9900000000000008E-2</v>
      </c>
      <c r="AB75" s="29">
        <f t="shared" si="71"/>
        <v>8.9900000000000008E-2</v>
      </c>
      <c r="AC75" s="29">
        <f t="shared" si="72"/>
        <v>8.9900000000000008E-2</v>
      </c>
      <c r="AD75" s="29">
        <f t="shared" si="73"/>
        <v>8.9900000000000008E-2</v>
      </c>
      <c r="AE75" s="29">
        <f t="shared" si="74"/>
        <v>8.9900000000000008E-2</v>
      </c>
      <c r="AF75" s="29">
        <f t="shared" si="75"/>
        <v>8.9900000000000008E-2</v>
      </c>
      <c r="AG75" s="29">
        <f t="shared" si="76"/>
        <v>8.9900000000000008E-2</v>
      </c>
      <c r="AH75" s="29">
        <f t="shared" si="77"/>
        <v>8.9900000000000008E-2</v>
      </c>
      <c r="AI75" s="22">
        <f t="shared" si="78"/>
        <v>649977</v>
      </c>
      <c r="AJ75" s="22">
        <f t="shared" si="79"/>
        <v>649977</v>
      </c>
      <c r="AK75" s="22">
        <f t="shared" si="80"/>
        <v>649977</v>
      </c>
      <c r="AL75" s="22">
        <f t="shared" si="81"/>
        <v>649977</v>
      </c>
      <c r="AM75" s="22">
        <f t="shared" si="82"/>
        <v>649977</v>
      </c>
      <c r="AN75" s="22">
        <f t="shared" si="83"/>
        <v>649977</v>
      </c>
      <c r="AO75" s="22">
        <f t="shared" si="84"/>
        <v>649977</v>
      </c>
      <c r="AP75" s="22">
        <f t="shared" si="85"/>
        <v>649977</v>
      </c>
      <c r="AQ75" s="22">
        <f t="shared" si="86"/>
        <v>649977</v>
      </c>
      <c r="AR75" s="22">
        <f t="shared" si="87"/>
        <v>649977</v>
      </c>
      <c r="AS75" s="22">
        <f t="shared" si="88"/>
        <v>649977</v>
      </c>
      <c r="AT75" s="22">
        <f t="shared" si="89"/>
        <v>649977</v>
      </c>
      <c r="AU75" s="22">
        <f t="shared" si="90"/>
        <v>649977</v>
      </c>
      <c r="AV75" s="22">
        <f t="shared" si="91"/>
        <v>649977</v>
      </c>
      <c r="AW75" s="22">
        <f t="shared" si="92"/>
        <v>649977</v>
      </c>
      <c r="AX75" s="22">
        <f t="shared" si="93"/>
        <v>649977</v>
      </c>
      <c r="AY75" s="22">
        <f t="shared" si="94"/>
        <v>649977</v>
      </c>
      <c r="AZ75" s="22">
        <f t="shared" si="95"/>
        <v>649977</v>
      </c>
      <c r="BA75" s="22">
        <f t="shared" si="96"/>
        <v>649977</v>
      </c>
      <c r="BB75" s="22">
        <f t="shared" si="97"/>
        <v>649977</v>
      </c>
      <c r="BC75" s="23">
        <f t="shared" si="98"/>
        <v>12999540</v>
      </c>
      <c r="BD75" s="20">
        <f t="shared" si="99"/>
        <v>180750</v>
      </c>
      <c r="BE75" s="24">
        <f t="shared" si="100"/>
        <v>3615000</v>
      </c>
      <c r="BF75" s="34">
        <v>44735</v>
      </c>
      <c r="BG75" s="34">
        <v>45773</v>
      </c>
      <c r="BH75" s="17" t="s">
        <v>103</v>
      </c>
      <c r="BI75" s="17">
        <v>0</v>
      </c>
      <c r="BJ75" s="28">
        <v>4</v>
      </c>
    </row>
    <row r="76" spans="1:62" x14ac:dyDescent="0.25">
      <c r="A76" s="31" t="s">
        <v>271</v>
      </c>
      <c r="B76" s="31" t="s">
        <v>282</v>
      </c>
      <c r="C76" s="31" t="s">
        <v>286</v>
      </c>
      <c r="D76" s="31" t="s">
        <v>10</v>
      </c>
      <c r="E76" s="31" t="s">
        <v>301</v>
      </c>
      <c r="F76" s="31" t="s">
        <v>308</v>
      </c>
      <c r="G76" s="32">
        <v>4</v>
      </c>
      <c r="H76" s="31"/>
      <c r="I76" s="26">
        <v>6773000</v>
      </c>
      <c r="J76" s="33">
        <v>91.8</v>
      </c>
      <c r="K76" s="31" t="s">
        <v>111</v>
      </c>
      <c r="L76" s="31" t="s">
        <v>111</v>
      </c>
      <c r="M76" s="31" t="s">
        <v>111</v>
      </c>
      <c r="N76" s="20">
        <f t="shared" si="101"/>
        <v>91.8</v>
      </c>
      <c r="O76" s="21">
        <f t="shared" si="31"/>
        <v>9.1799999999999993E-2</v>
      </c>
      <c r="P76" s="29">
        <f t="shared" si="59"/>
        <v>9.1799999999999993E-2</v>
      </c>
      <c r="Q76" s="29">
        <f t="shared" si="60"/>
        <v>9.1799999999999993E-2</v>
      </c>
      <c r="R76" s="29">
        <f t="shared" si="61"/>
        <v>9.1799999999999993E-2</v>
      </c>
      <c r="S76" s="29">
        <f t="shared" si="62"/>
        <v>9.1799999999999993E-2</v>
      </c>
      <c r="T76" s="29">
        <f t="shared" si="63"/>
        <v>9.1799999999999993E-2</v>
      </c>
      <c r="U76" s="29">
        <f t="shared" si="64"/>
        <v>9.1799999999999993E-2</v>
      </c>
      <c r="V76" s="29">
        <f t="shared" si="65"/>
        <v>9.1799999999999993E-2</v>
      </c>
      <c r="W76" s="29">
        <f t="shared" si="66"/>
        <v>9.1799999999999993E-2</v>
      </c>
      <c r="X76" s="29">
        <f t="shared" si="67"/>
        <v>9.1799999999999993E-2</v>
      </c>
      <c r="Y76" s="29">
        <f t="shared" si="68"/>
        <v>9.1799999999999993E-2</v>
      </c>
      <c r="Z76" s="29">
        <f t="shared" si="69"/>
        <v>9.1799999999999993E-2</v>
      </c>
      <c r="AA76" s="29">
        <f t="shared" si="70"/>
        <v>9.1799999999999993E-2</v>
      </c>
      <c r="AB76" s="29">
        <f t="shared" si="71"/>
        <v>9.1799999999999993E-2</v>
      </c>
      <c r="AC76" s="29">
        <f t="shared" si="72"/>
        <v>9.1799999999999993E-2</v>
      </c>
      <c r="AD76" s="29">
        <f t="shared" si="73"/>
        <v>9.1799999999999993E-2</v>
      </c>
      <c r="AE76" s="29">
        <f t="shared" si="74"/>
        <v>9.1799999999999993E-2</v>
      </c>
      <c r="AF76" s="29">
        <f t="shared" si="75"/>
        <v>9.1799999999999993E-2</v>
      </c>
      <c r="AG76" s="29">
        <f t="shared" si="76"/>
        <v>9.1799999999999993E-2</v>
      </c>
      <c r="AH76" s="29">
        <f t="shared" si="77"/>
        <v>9.1799999999999993E-2</v>
      </c>
      <c r="AI76" s="22">
        <f t="shared" si="78"/>
        <v>621761.39999999991</v>
      </c>
      <c r="AJ76" s="22">
        <f t="shared" si="79"/>
        <v>621761.39999999991</v>
      </c>
      <c r="AK76" s="22">
        <f t="shared" si="80"/>
        <v>621761.39999999991</v>
      </c>
      <c r="AL76" s="22">
        <f t="shared" si="81"/>
        <v>621761.39999999991</v>
      </c>
      <c r="AM76" s="22">
        <f t="shared" si="82"/>
        <v>621761.39999999991</v>
      </c>
      <c r="AN76" s="22">
        <f t="shared" si="83"/>
        <v>621761.39999999991</v>
      </c>
      <c r="AO76" s="22">
        <f t="shared" si="84"/>
        <v>621761.39999999991</v>
      </c>
      <c r="AP76" s="22">
        <f t="shared" si="85"/>
        <v>621761.39999999991</v>
      </c>
      <c r="AQ76" s="22">
        <f t="shared" si="86"/>
        <v>621761.39999999991</v>
      </c>
      <c r="AR76" s="22">
        <f t="shared" si="87"/>
        <v>621761.39999999991</v>
      </c>
      <c r="AS76" s="22">
        <f t="shared" si="88"/>
        <v>621761.39999999991</v>
      </c>
      <c r="AT76" s="22">
        <f t="shared" si="89"/>
        <v>621761.39999999991</v>
      </c>
      <c r="AU76" s="22">
        <f t="shared" si="90"/>
        <v>621761.39999999991</v>
      </c>
      <c r="AV76" s="22">
        <f t="shared" si="91"/>
        <v>621761.39999999991</v>
      </c>
      <c r="AW76" s="22">
        <f t="shared" si="92"/>
        <v>621761.39999999991</v>
      </c>
      <c r="AX76" s="22">
        <f t="shared" si="93"/>
        <v>621761.39999999991</v>
      </c>
      <c r="AY76" s="22">
        <f t="shared" si="94"/>
        <v>621761.39999999991</v>
      </c>
      <c r="AZ76" s="22">
        <f t="shared" si="95"/>
        <v>621761.39999999991</v>
      </c>
      <c r="BA76" s="22">
        <f t="shared" si="96"/>
        <v>621761.39999999991</v>
      </c>
      <c r="BB76" s="22">
        <f t="shared" si="97"/>
        <v>621761.39999999991</v>
      </c>
      <c r="BC76" s="23">
        <f t="shared" si="98"/>
        <v>12435228.000000004</v>
      </c>
      <c r="BD76" s="20">
        <f t="shared" si="99"/>
        <v>169325</v>
      </c>
      <c r="BE76" s="24">
        <f t="shared" si="100"/>
        <v>3386500</v>
      </c>
      <c r="BF76" s="31"/>
      <c r="BG76" s="31"/>
      <c r="BH76" s="17" t="s">
        <v>103</v>
      </c>
      <c r="BI76" s="17">
        <v>0</v>
      </c>
      <c r="BJ76" s="17">
        <v>0</v>
      </c>
    </row>
    <row r="77" spans="1:62" x14ac:dyDescent="0.25">
      <c r="A77" s="31" t="s">
        <v>272</v>
      </c>
      <c r="B77" s="31" t="s">
        <v>410</v>
      </c>
      <c r="C77" s="31" t="s">
        <v>287</v>
      </c>
      <c r="D77" s="31" t="s">
        <v>10</v>
      </c>
      <c r="E77" s="31" t="s">
        <v>302</v>
      </c>
      <c r="F77" s="31" t="s">
        <v>308</v>
      </c>
      <c r="G77" s="32">
        <v>1.99</v>
      </c>
      <c r="H77" s="32">
        <v>1.99</v>
      </c>
      <c r="I77" s="26">
        <v>3356000</v>
      </c>
      <c r="J77" s="33">
        <v>92.4</v>
      </c>
      <c r="K77" s="31" t="s">
        <v>111</v>
      </c>
      <c r="L77" s="31" t="s">
        <v>111</v>
      </c>
      <c r="M77" s="31" t="s">
        <v>111</v>
      </c>
      <c r="N77" s="20">
        <f t="shared" si="101"/>
        <v>92.4</v>
      </c>
      <c r="O77" s="21">
        <f t="shared" si="31"/>
        <v>9.240000000000001E-2</v>
      </c>
      <c r="P77" s="29">
        <f t="shared" si="59"/>
        <v>9.240000000000001E-2</v>
      </c>
      <c r="Q77" s="29">
        <f t="shared" si="60"/>
        <v>9.240000000000001E-2</v>
      </c>
      <c r="R77" s="29">
        <f t="shared" si="61"/>
        <v>9.240000000000001E-2</v>
      </c>
      <c r="S77" s="29">
        <f t="shared" si="62"/>
        <v>9.240000000000001E-2</v>
      </c>
      <c r="T77" s="29">
        <f t="shared" si="63"/>
        <v>9.240000000000001E-2</v>
      </c>
      <c r="U77" s="29">
        <f t="shared" si="64"/>
        <v>9.240000000000001E-2</v>
      </c>
      <c r="V77" s="29">
        <f t="shared" si="65"/>
        <v>9.240000000000001E-2</v>
      </c>
      <c r="W77" s="29">
        <f t="shared" si="66"/>
        <v>9.240000000000001E-2</v>
      </c>
      <c r="X77" s="29">
        <f t="shared" si="67"/>
        <v>9.240000000000001E-2</v>
      </c>
      <c r="Y77" s="29">
        <f t="shared" si="68"/>
        <v>9.240000000000001E-2</v>
      </c>
      <c r="Z77" s="29">
        <f t="shared" si="69"/>
        <v>9.240000000000001E-2</v>
      </c>
      <c r="AA77" s="29">
        <f t="shared" si="70"/>
        <v>9.240000000000001E-2</v>
      </c>
      <c r="AB77" s="29">
        <f t="shared" si="71"/>
        <v>9.240000000000001E-2</v>
      </c>
      <c r="AC77" s="29">
        <f t="shared" si="72"/>
        <v>9.240000000000001E-2</v>
      </c>
      <c r="AD77" s="29">
        <f t="shared" si="73"/>
        <v>9.240000000000001E-2</v>
      </c>
      <c r="AE77" s="29">
        <f t="shared" si="74"/>
        <v>9.240000000000001E-2</v>
      </c>
      <c r="AF77" s="29">
        <f t="shared" si="75"/>
        <v>9.240000000000001E-2</v>
      </c>
      <c r="AG77" s="29">
        <f t="shared" si="76"/>
        <v>9.240000000000001E-2</v>
      </c>
      <c r="AH77" s="29">
        <f t="shared" si="77"/>
        <v>9.240000000000001E-2</v>
      </c>
      <c r="AI77" s="22">
        <f t="shared" si="78"/>
        <v>310094.40000000002</v>
      </c>
      <c r="AJ77" s="22">
        <f t="shared" si="79"/>
        <v>310094.40000000002</v>
      </c>
      <c r="AK77" s="22">
        <f t="shared" si="80"/>
        <v>310094.40000000002</v>
      </c>
      <c r="AL77" s="22">
        <f t="shared" si="81"/>
        <v>310094.40000000002</v>
      </c>
      <c r="AM77" s="22">
        <f t="shared" si="82"/>
        <v>310094.40000000002</v>
      </c>
      <c r="AN77" s="22">
        <f t="shared" si="83"/>
        <v>310094.40000000002</v>
      </c>
      <c r="AO77" s="22">
        <f t="shared" si="84"/>
        <v>310094.40000000002</v>
      </c>
      <c r="AP77" s="22">
        <f t="shared" si="85"/>
        <v>310094.40000000002</v>
      </c>
      <c r="AQ77" s="22">
        <f t="shared" si="86"/>
        <v>310094.40000000002</v>
      </c>
      <c r="AR77" s="22">
        <f t="shared" si="87"/>
        <v>310094.40000000002</v>
      </c>
      <c r="AS77" s="22">
        <f t="shared" si="88"/>
        <v>310094.40000000002</v>
      </c>
      <c r="AT77" s="22">
        <f t="shared" si="89"/>
        <v>310094.40000000002</v>
      </c>
      <c r="AU77" s="22">
        <f t="shared" si="90"/>
        <v>310094.40000000002</v>
      </c>
      <c r="AV77" s="22">
        <f t="shared" si="91"/>
        <v>310094.40000000002</v>
      </c>
      <c r="AW77" s="22">
        <f t="shared" si="92"/>
        <v>310094.40000000002</v>
      </c>
      <c r="AX77" s="22">
        <f t="shared" si="93"/>
        <v>310094.40000000002</v>
      </c>
      <c r="AY77" s="22">
        <f t="shared" si="94"/>
        <v>310094.40000000002</v>
      </c>
      <c r="AZ77" s="22">
        <f t="shared" si="95"/>
        <v>310094.40000000002</v>
      </c>
      <c r="BA77" s="22">
        <f t="shared" si="96"/>
        <v>310094.40000000002</v>
      </c>
      <c r="BB77" s="22">
        <f t="shared" si="97"/>
        <v>310094.40000000002</v>
      </c>
      <c r="BC77" s="23">
        <f t="shared" si="98"/>
        <v>6201888.0000000019</v>
      </c>
      <c r="BD77" s="20">
        <f>I77*0.025</f>
        <v>83900</v>
      </c>
      <c r="BE77" s="24">
        <f>BD77*20</f>
        <v>1678000</v>
      </c>
      <c r="BF77" s="34">
        <v>44735</v>
      </c>
      <c r="BG77" s="34">
        <v>45776</v>
      </c>
      <c r="BH77" s="17" t="s">
        <v>103</v>
      </c>
      <c r="BI77" s="17">
        <v>0</v>
      </c>
      <c r="BJ77" s="17">
        <v>1.99</v>
      </c>
    </row>
    <row r="78" spans="1:62" x14ac:dyDescent="0.25">
      <c r="A78" s="31" t="s">
        <v>273</v>
      </c>
      <c r="B78" s="31" t="s">
        <v>32</v>
      </c>
      <c r="C78" s="31" t="s">
        <v>288</v>
      </c>
      <c r="D78" s="31" t="s">
        <v>10</v>
      </c>
      <c r="E78" s="31" t="s">
        <v>303</v>
      </c>
      <c r="F78" s="31" t="s">
        <v>308</v>
      </c>
      <c r="G78" s="32">
        <v>3</v>
      </c>
      <c r="H78" s="31"/>
      <c r="I78" s="26">
        <v>5104000</v>
      </c>
      <c r="J78" s="33">
        <v>92.48</v>
      </c>
      <c r="K78" s="31" t="s">
        <v>111</v>
      </c>
      <c r="L78" s="31" t="s">
        <v>111</v>
      </c>
      <c r="M78" s="31" t="s">
        <v>111</v>
      </c>
      <c r="N78" s="20">
        <f t="shared" si="101"/>
        <v>92.48</v>
      </c>
      <c r="O78" s="21">
        <f t="shared" si="31"/>
        <v>9.2480000000000007E-2</v>
      </c>
      <c r="P78" s="29">
        <f t="shared" si="59"/>
        <v>9.2480000000000007E-2</v>
      </c>
      <c r="Q78" s="29">
        <f t="shared" si="60"/>
        <v>9.2480000000000007E-2</v>
      </c>
      <c r="R78" s="29">
        <f t="shared" si="61"/>
        <v>9.2480000000000007E-2</v>
      </c>
      <c r="S78" s="29">
        <f t="shared" si="62"/>
        <v>9.2480000000000007E-2</v>
      </c>
      <c r="T78" s="29">
        <f t="shared" si="63"/>
        <v>9.2480000000000007E-2</v>
      </c>
      <c r="U78" s="29">
        <f t="shared" si="64"/>
        <v>9.2480000000000007E-2</v>
      </c>
      <c r="V78" s="29">
        <f t="shared" si="65"/>
        <v>9.2480000000000007E-2</v>
      </c>
      <c r="W78" s="29">
        <f t="shared" si="66"/>
        <v>9.2480000000000007E-2</v>
      </c>
      <c r="X78" s="29">
        <f t="shared" si="67"/>
        <v>9.2480000000000007E-2</v>
      </c>
      <c r="Y78" s="29">
        <f t="shared" si="68"/>
        <v>9.2480000000000007E-2</v>
      </c>
      <c r="Z78" s="29">
        <f t="shared" si="69"/>
        <v>9.2480000000000007E-2</v>
      </c>
      <c r="AA78" s="29">
        <f t="shared" si="70"/>
        <v>9.2480000000000007E-2</v>
      </c>
      <c r="AB78" s="29">
        <f t="shared" si="71"/>
        <v>9.2480000000000007E-2</v>
      </c>
      <c r="AC78" s="29">
        <f t="shared" si="72"/>
        <v>9.2480000000000007E-2</v>
      </c>
      <c r="AD78" s="29">
        <f t="shared" si="73"/>
        <v>9.2480000000000007E-2</v>
      </c>
      <c r="AE78" s="29">
        <f t="shared" si="74"/>
        <v>9.2480000000000007E-2</v>
      </c>
      <c r="AF78" s="29">
        <f t="shared" si="75"/>
        <v>9.2480000000000007E-2</v>
      </c>
      <c r="AG78" s="29">
        <f t="shared" si="76"/>
        <v>9.2480000000000007E-2</v>
      </c>
      <c r="AH78" s="29">
        <f t="shared" si="77"/>
        <v>9.2480000000000007E-2</v>
      </c>
      <c r="AI78" s="22">
        <f t="shared" si="78"/>
        <v>472017.92000000004</v>
      </c>
      <c r="AJ78" s="22">
        <f t="shared" si="79"/>
        <v>472017.92000000004</v>
      </c>
      <c r="AK78" s="22">
        <f t="shared" si="80"/>
        <v>472017.92000000004</v>
      </c>
      <c r="AL78" s="22">
        <f t="shared" si="81"/>
        <v>472017.92000000004</v>
      </c>
      <c r="AM78" s="22">
        <f t="shared" si="82"/>
        <v>472017.92000000004</v>
      </c>
      <c r="AN78" s="22">
        <f t="shared" si="83"/>
        <v>472017.92000000004</v>
      </c>
      <c r="AO78" s="22">
        <f t="shared" si="84"/>
        <v>472017.92000000004</v>
      </c>
      <c r="AP78" s="22">
        <f t="shared" si="85"/>
        <v>472017.92000000004</v>
      </c>
      <c r="AQ78" s="22">
        <f t="shared" si="86"/>
        <v>472017.92000000004</v>
      </c>
      <c r="AR78" s="22">
        <f t="shared" si="87"/>
        <v>472017.92000000004</v>
      </c>
      <c r="AS78" s="22">
        <f t="shared" si="88"/>
        <v>472017.92000000004</v>
      </c>
      <c r="AT78" s="22">
        <f t="shared" si="89"/>
        <v>472017.92000000004</v>
      </c>
      <c r="AU78" s="22">
        <f t="shared" si="90"/>
        <v>472017.92000000004</v>
      </c>
      <c r="AV78" s="22">
        <f t="shared" si="91"/>
        <v>472017.92000000004</v>
      </c>
      <c r="AW78" s="22">
        <f t="shared" si="92"/>
        <v>472017.92000000004</v>
      </c>
      <c r="AX78" s="22">
        <f t="shared" si="93"/>
        <v>472017.92000000004</v>
      </c>
      <c r="AY78" s="22">
        <f>$I78*AE78</f>
        <v>472017.92000000004</v>
      </c>
      <c r="AZ78" s="22">
        <f t="shared" si="95"/>
        <v>472017.92000000004</v>
      </c>
      <c r="BA78" s="22">
        <f t="shared" si="96"/>
        <v>472017.92000000004</v>
      </c>
      <c r="BB78" s="22">
        <f t="shared" si="97"/>
        <v>472017.92000000004</v>
      </c>
      <c r="BC78" s="23">
        <f t="shared" si="98"/>
        <v>9440358.4000000004</v>
      </c>
      <c r="BD78" s="20">
        <f t="shared" si="99"/>
        <v>127600</v>
      </c>
      <c r="BE78" s="24">
        <f t="shared" si="100"/>
        <v>2552000</v>
      </c>
      <c r="BF78" s="31"/>
      <c r="BG78" s="31"/>
      <c r="BH78" s="17" t="s">
        <v>103</v>
      </c>
      <c r="BI78" s="17">
        <v>0</v>
      </c>
      <c r="BJ78" s="17">
        <v>0</v>
      </c>
    </row>
    <row r="79" spans="1:62" x14ac:dyDescent="0.25">
      <c r="A79" s="31" t="s">
        <v>274</v>
      </c>
      <c r="B79" s="31" t="s">
        <v>32</v>
      </c>
      <c r="C79" s="31" t="s">
        <v>289</v>
      </c>
      <c r="D79" s="31" t="s">
        <v>10</v>
      </c>
      <c r="E79" s="31" t="s">
        <v>19</v>
      </c>
      <c r="F79" s="31" t="s">
        <v>308</v>
      </c>
      <c r="G79" s="32">
        <v>3.5</v>
      </c>
      <c r="H79" s="31"/>
      <c r="I79" s="26">
        <v>5973000</v>
      </c>
      <c r="J79" s="33">
        <v>92.49</v>
      </c>
      <c r="K79" s="31" t="s">
        <v>111</v>
      </c>
      <c r="L79" s="31" t="s">
        <v>111</v>
      </c>
      <c r="M79" s="31" t="s">
        <v>111</v>
      </c>
      <c r="N79" s="20">
        <f t="shared" si="101"/>
        <v>92.49</v>
      </c>
      <c r="O79" s="21">
        <f t="shared" si="31"/>
        <v>9.2489999999999989E-2</v>
      </c>
      <c r="P79" s="29">
        <f t="shared" si="59"/>
        <v>9.2489999999999989E-2</v>
      </c>
      <c r="Q79" s="29">
        <f t="shared" si="60"/>
        <v>9.2489999999999989E-2</v>
      </c>
      <c r="R79" s="29">
        <f t="shared" si="61"/>
        <v>9.2489999999999989E-2</v>
      </c>
      <c r="S79" s="29">
        <f t="shared" si="62"/>
        <v>9.2489999999999989E-2</v>
      </c>
      <c r="T79" s="29">
        <f t="shared" si="63"/>
        <v>9.2489999999999989E-2</v>
      </c>
      <c r="U79" s="29">
        <f t="shared" si="64"/>
        <v>9.2489999999999989E-2</v>
      </c>
      <c r="V79" s="29">
        <f t="shared" si="65"/>
        <v>9.2489999999999989E-2</v>
      </c>
      <c r="W79" s="29">
        <f t="shared" si="66"/>
        <v>9.2489999999999989E-2</v>
      </c>
      <c r="X79" s="29">
        <f t="shared" si="67"/>
        <v>9.2489999999999989E-2</v>
      </c>
      <c r="Y79" s="29">
        <f t="shared" si="68"/>
        <v>9.2489999999999989E-2</v>
      </c>
      <c r="Z79" s="29">
        <f t="shared" si="69"/>
        <v>9.2489999999999989E-2</v>
      </c>
      <c r="AA79" s="29">
        <f t="shared" si="70"/>
        <v>9.2489999999999989E-2</v>
      </c>
      <c r="AB79" s="29">
        <f t="shared" si="71"/>
        <v>9.2489999999999989E-2</v>
      </c>
      <c r="AC79" s="29">
        <f t="shared" si="72"/>
        <v>9.2489999999999989E-2</v>
      </c>
      <c r="AD79" s="29">
        <f t="shared" si="73"/>
        <v>9.2489999999999989E-2</v>
      </c>
      <c r="AE79" s="29">
        <f t="shared" si="74"/>
        <v>9.2489999999999989E-2</v>
      </c>
      <c r="AF79" s="29">
        <f t="shared" si="75"/>
        <v>9.2489999999999989E-2</v>
      </c>
      <c r="AG79" s="29">
        <f t="shared" si="76"/>
        <v>9.2489999999999989E-2</v>
      </c>
      <c r="AH79" s="29">
        <f t="shared" si="77"/>
        <v>9.2489999999999989E-2</v>
      </c>
      <c r="AI79" s="22">
        <f t="shared" si="78"/>
        <v>552442.7699999999</v>
      </c>
      <c r="AJ79" s="22">
        <f t="shared" si="79"/>
        <v>552442.7699999999</v>
      </c>
      <c r="AK79" s="22">
        <f t="shared" si="80"/>
        <v>552442.7699999999</v>
      </c>
      <c r="AL79" s="22">
        <f t="shared" si="81"/>
        <v>552442.7699999999</v>
      </c>
      <c r="AM79" s="22">
        <f t="shared" si="82"/>
        <v>552442.7699999999</v>
      </c>
      <c r="AN79" s="22">
        <f t="shared" si="83"/>
        <v>552442.7699999999</v>
      </c>
      <c r="AO79" s="22">
        <f t="shared" si="84"/>
        <v>552442.7699999999</v>
      </c>
      <c r="AP79" s="22">
        <f t="shared" si="85"/>
        <v>552442.7699999999</v>
      </c>
      <c r="AQ79" s="22">
        <f t="shared" si="86"/>
        <v>552442.7699999999</v>
      </c>
      <c r="AR79" s="22">
        <f t="shared" si="87"/>
        <v>552442.7699999999</v>
      </c>
      <c r="AS79" s="22">
        <f t="shared" si="88"/>
        <v>552442.7699999999</v>
      </c>
      <c r="AT79" s="22">
        <f t="shared" si="89"/>
        <v>552442.7699999999</v>
      </c>
      <c r="AU79" s="22">
        <f t="shared" si="90"/>
        <v>552442.7699999999</v>
      </c>
      <c r="AV79" s="22">
        <f t="shared" si="91"/>
        <v>552442.7699999999</v>
      </c>
      <c r="AW79" s="22">
        <f t="shared" si="92"/>
        <v>552442.7699999999</v>
      </c>
      <c r="AX79" s="22">
        <f t="shared" si="93"/>
        <v>552442.7699999999</v>
      </c>
      <c r="AY79" s="22">
        <f t="shared" si="94"/>
        <v>552442.7699999999</v>
      </c>
      <c r="AZ79" s="22">
        <f t="shared" si="95"/>
        <v>552442.7699999999</v>
      </c>
      <c r="BA79" s="22">
        <f t="shared" si="96"/>
        <v>552442.7699999999</v>
      </c>
      <c r="BB79" s="22">
        <f t="shared" si="97"/>
        <v>552442.7699999999</v>
      </c>
      <c r="BC79" s="23">
        <f t="shared" si="98"/>
        <v>11048855.399999995</v>
      </c>
      <c r="BD79" s="20">
        <f t="shared" si="99"/>
        <v>149325</v>
      </c>
      <c r="BE79" s="24">
        <f t="shared" si="100"/>
        <v>2986500</v>
      </c>
      <c r="BF79" s="31"/>
      <c r="BG79" s="31"/>
      <c r="BH79" s="17" t="s">
        <v>103</v>
      </c>
      <c r="BI79" s="17">
        <v>0</v>
      </c>
      <c r="BJ79" s="17">
        <v>0</v>
      </c>
    </row>
    <row r="80" spans="1:62" x14ac:dyDescent="0.25">
      <c r="A80" s="31" t="s">
        <v>275</v>
      </c>
      <c r="B80" s="31" t="s">
        <v>32</v>
      </c>
      <c r="C80" s="31" t="s">
        <v>290</v>
      </c>
      <c r="D80" s="31" t="s">
        <v>298</v>
      </c>
      <c r="E80" s="31" t="s">
        <v>63</v>
      </c>
      <c r="F80" s="31" t="s">
        <v>28</v>
      </c>
      <c r="G80" s="32">
        <v>2.76</v>
      </c>
      <c r="H80" s="31"/>
      <c r="I80" s="26">
        <v>21117000</v>
      </c>
      <c r="J80" s="33">
        <v>122</v>
      </c>
      <c r="K80" s="31" t="s">
        <v>111</v>
      </c>
      <c r="L80" s="31" t="s">
        <v>112</v>
      </c>
      <c r="M80" s="31" t="s">
        <v>111</v>
      </c>
      <c r="N80" s="20">
        <f>J80*0.8</f>
        <v>97.600000000000009</v>
      </c>
      <c r="O80" s="21">
        <f t="shared" si="31"/>
        <v>0.122</v>
      </c>
      <c r="P80" s="29">
        <f t="shared" si="59"/>
        <v>0.122</v>
      </c>
      <c r="Q80" s="29">
        <f t="shared" si="60"/>
        <v>0.122</v>
      </c>
      <c r="R80" s="29">
        <f t="shared" si="61"/>
        <v>0.122</v>
      </c>
      <c r="S80" s="29">
        <f t="shared" si="62"/>
        <v>0.122</v>
      </c>
      <c r="T80" s="29">
        <f t="shared" si="63"/>
        <v>0.122</v>
      </c>
      <c r="U80" s="29">
        <f t="shared" si="64"/>
        <v>0.122</v>
      </c>
      <c r="V80" s="29">
        <f t="shared" si="65"/>
        <v>0.122</v>
      </c>
      <c r="W80" s="29">
        <f t="shared" si="66"/>
        <v>0.122</v>
      </c>
      <c r="X80" s="29">
        <f t="shared" si="67"/>
        <v>0.122</v>
      </c>
      <c r="Y80" s="29">
        <f t="shared" si="68"/>
        <v>0.122</v>
      </c>
      <c r="Z80" s="29">
        <f t="shared" si="69"/>
        <v>0.122</v>
      </c>
      <c r="AA80" s="29">
        <f t="shared" si="70"/>
        <v>0.122</v>
      </c>
      <c r="AB80" s="29">
        <f t="shared" si="71"/>
        <v>0.122</v>
      </c>
      <c r="AC80" s="29">
        <f t="shared" si="72"/>
        <v>0.122</v>
      </c>
      <c r="AD80" s="29">
        <f t="shared" si="73"/>
        <v>0.122</v>
      </c>
      <c r="AE80" s="29">
        <f t="shared" si="74"/>
        <v>0.122</v>
      </c>
      <c r="AF80" s="29">
        <f t="shared" si="75"/>
        <v>0.122</v>
      </c>
      <c r="AG80" s="29">
        <f t="shared" si="76"/>
        <v>0.122</v>
      </c>
      <c r="AH80" s="29">
        <f t="shared" si="77"/>
        <v>0.122</v>
      </c>
      <c r="AI80" s="22">
        <f t="shared" si="78"/>
        <v>2576274</v>
      </c>
      <c r="AJ80" s="22">
        <f t="shared" si="79"/>
        <v>2576274</v>
      </c>
      <c r="AK80" s="22">
        <f t="shared" si="80"/>
        <v>2576274</v>
      </c>
      <c r="AL80" s="22">
        <f t="shared" si="81"/>
        <v>2576274</v>
      </c>
      <c r="AM80" s="22">
        <f t="shared" si="82"/>
        <v>2576274</v>
      </c>
      <c r="AN80" s="22">
        <f t="shared" si="83"/>
        <v>2576274</v>
      </c>
      <c r="AO80" s="22">
        <f t="shared" si="84"/>
        <v>2576274</v>
      </c>
      <c r="AP80" s="22">
        <f t="shared" si="85"/>
        <v>2576274</v>
      </c>
      <c r="AQ80" s="22">
        <f t="shared" si="86"/>
        <v>2576274</v>
      </c>
      <c r="AR80" s="22">
        <f t="shared" si="87"/>
        <v>2576274</v>
      </c>
      <c r="AS80" s="22">
        <f t="shared" si="88"/>
        <v>2576274</v>
      </c>
      <c r="AT80" s="22">
        <f t="shared" si="89"/>
        <v>2576274</v>
      </c>
      <c r="AU80" s="22">
        <f t="shared" si="90"/>
        <v>2576274</v>
      </c>
      <c r="AV80" s="22">
        <f t="shared" si="91"/>
        <v>2576274</v>
      </c>
      <c r="AW80" s="22">
        <f t="shared" si="92"/>
        <v>2576274</v>
      </c>
      <c r="AX80" s="22">
        <f t="shared" si="93"/>
        <v>2576274</v>
      </c>
      <c r="AY80" s="22">
        <f t="shared" si="94"/>
        <v>2576274</v>
      </c>
      <c r="AZ80" s="22">
        <f t="shared" si="95"/>
        <v>2576274</v>
      </c>
      <c r="BA80" s="22">
        <f t="shared" si="96"/>
        <v>2576274</v>
      </c>
      <c r="BB80" s="22">
        <f t="shared" si="97"/>
        <v>2576274</v>
      </c>
      <c r="BC80" s="23">
        <f t="shared" si="98"/>
        <v>51525480</v>
      </c>
      <c r="BD80" s="20">
        <f t="shared" si="99"/>
        <v>527925</v>
      </c>
      <c r="BE80" s="24">
        <f t="shared" si="100"/>
        <v>10558500</v>
      </c>
      <c r="BF80" s="31"/>
      <c r="BG80" s="31"/>
      <c r="BH80" s="17" t="s">
        <v>103</v>
      </c>
      <c r="BI80" s="17">
        <v>0</v>
      </c>
      <c r="BJ80" s="17">
        <v>0</v>
      </c>
    </row>
    <row r="81" spans="1:62" x14ac:dyDescent="0.25">
      <c r="A81" s="31" t="s">
        <v>276</v>
      </c>
      <c r="B81" s="31" t="s">
        <v>32</v>
      </c>
      <c r="C81" s="31" t="s">
        <v>291</v>
      </c>
      <c r="D81" s="31" t="s">
        <v>23</v>
      </c>
      <c r="E81" s="31" t="s">
        <v>304</v>
      </c>
      <c r="F81" s="31" t="s">
        <v>308</v>
      </c>
      <c r="G81" s="32">
        <v>1.9750000000000001</v>
      </c>
      <c r="H81" s="31"/>
      <c r="I81" s="26">
        <v>3490602</v>
      </c>
      <c r="J81" s="33">
        <v>104.94</v>
      </c>
      <c r="K81" s="31" t="s">
        <v>111</v>
      </c>
      <c r="L81" s="31" t="s">
        <v>111</v>
      </c>
      <c r="M81" s="31" t="s">
        <v>111</v>
      </c>
      <c r="N81" s="20">
        <f>J81</f>
        <v>104.94</v>
      </c>
      <c r="O81" s="21">
        <f t="shared" si="31"/>
        <v>0.10493999999999999</v>
      </c>
      <c r="P81" s="29">
        <f t="shared" si="59"/>
        <v>0.10493999999999999</v>
      </c>
      <c r="Q81" s="29">
        <f t="shared" si="60"/>
        <v>0.10493999999999999</v>
      </c>
      <c r="R81" s="29">
        <f t="shared" si="61"/>
        <v>0.10493999999999999</v>
      </c>
      <c r="S81" s="29">
        <f t="shared" si="62"/>
        <v>0.10493999999999999</v>
      </c>
      <c r="T81" s="29">
        <f t="shared" si="63"/>
        <v>0.10493999999999999</v>
      </c>
      <c r="U81" s="29">
        <f t="shared" si="64"/>
        <v>0.10493999999999999</v>
      </c>
      <c r="V81" s="29">
        <f t="shared" si="65"/>
        <v>0.10493999999999999</v>
      </c>
      <c r="W81" s="29">
        <f t="shared" si="66"/>
        <v>0.10493999999999999</v>
      </c>
      <c r="X81" s="29">
        <f t="shared" si="67"/>
        <v>0.10493999999999999</v>
      </c>
      <c r="Y81" s="29">
        <f t="shared" si="68"/>
        <v>0.10493999999999999</v>
      </c>
      <c r="Z81" s="29">
        <f t="shared" si="69"/>
        <v>0.10493999999999999</v>
      </c>
      <c r="AA81" s="29">
        <f t="shared" si="70"/>
        <v>0.10493999999999999</v>
      </c>
      <c r="AB81" s="29">
        <f t="shared" si="71"/>
        <v>0.10493999999999999</v>
      </c>
      <c r="AC81" s="29">
        <f t="shared" si="72"/>
        <v>0.10493999999999999</v>
      </c>
      <c r="AD81" s="29">
        <f t="shared" si="73"/>
        <v>0.10493999999999999</v>
      </c>
      <c r="AE81" s="29">
        <f t="shared" si="74"/>
        <v>0.10493999999999999</v>
      </c>
      <c r="AF81" s="29">
        <f t="shared" si="75"/>
        <v>0.10493999999999999</v>
      </c>
      <c r="AG81" s="29">
        <f t="shared" si="76"/>
        <v>0.10493999999999999</v>
      </c>
      <c r="AH81" s="29">
        <f t="shared" si="77"/>
        <v>0.10493999999999999</v>
      </c>
      <c r="AI81" s="22">
        <f t="shared" si="78"/>
        <v>366303.77387999999</v>
      </c>
      <c r="AJ81" s="22">
        <f t="shared" si="79"/>
        <v>366303.77387999999</v>
      </c>
      <c r="AK81" s="22">
        <f t="shared" si="80"/>
        <v>366303.77387999999</v>
      </c>
      <c r="AL81" s="22">
        <f t="shared" si="81"/>
        <v>366303.77387999999</v>
      </c>
      <c r="AM81" s="22">
        <f t="shared" si="82"/>
        <v>366303.77387999999</v>
      </c>
      <c r="AN81" s="22">
        <f t="shared" si="83"/>
        <v>366303.77387999999</v>
      </c>
      <c r="AO81" s="22">
        <f t="shared" si="84"/>
        <v>366303.77387999999</v>
      </c>
      <c r="AP81" s="22">
        <f t="shared" si="85"/>
        <v>366303.77387999999</v>
      </c>
      <c r="AQ81" s="22">
        <f t="shared" si="86"/>
        <v>366303.77387999999</v>
      </c>
      <c r="AR81" s="22">
        <f t="shared" si="87"/>
        <v>366303.77387999999</v>
      </c>
      <c r="AS81" s="22">
        <f t="shared" si="88"/>
        <v>366303.77387999999</v>
      </c>
      <c r="AT81" s="22">
        <f t="shared" si="89"/>
        <v>366303.77387999999</v>
      </c>
      <c r="AU81" s="22">
        <f t="shared" si="90"/>
        <v>366303.77387999999</v>
      </c>
      <c r="AV81" s="22">
        <f t="shared" si="91"/>
        <v>366303.77387999999</v>
      </c>
      <c r="AW81" s="22">
        <f t="shared" si="92"/>
        <v>366303.77387999999</v>
      </c>
      <c r="AX81" s="22">
        <f t="shared" si="93"/>
        <v>366303.77387999999</v>
      </c>
      <c r="AY81" s="22">
        <f t="shared" si="94"/>
        <v>366303.77387999999</v>
      </c>
      <c r="AZ81" s="22">
        <f t="shared" si="95"/>
        <v>366303.77387999999</v>
      </c>
      <c r="BA81" s="22">
        <f t="shared" si="96"/>
        <v>366303.77387999999</v>
      </c>
      <c r="BB81" s="22">
        <f t="shared" si="97"/>
        <v>366303.77387999999</v>
      </c>
      <c r="BC81" s="23">
        <f t="shared" si="98"/>
        <v>7326075.4776000027</v>
      </c>
      <c r="BD81" s="20">
        <f t="shared" si="99"/>
        <v>87265.05</v>
      </c>
      <c r="BE81" s="24">
        <f t="shared" si="100"/>
        <v>1745301</v>
      </c>
      <c r="BF81" s="31"/>
      <c r="BG81" s="31"/>
      <c r="BH81" s="17" t="s">
        <v>103</v>
      </c>
      <c r="BI81" s="17">
        <v>0</v>
      </c>
      <c r="BJ81" s="17">
        <v>0</v>
      </c>
    </row>
    <row r="82" spans="1:62" x14ac:dyDescent="0.25">
      <c r="A82" s="31" t="s">
        <v>277</v>
      </c>
      <c r="B82" s="31" t="s">
        <v>32</v>
      </c>
      <c r="C82" s="31" t="s">
        <v>292</v>
      </c>
      <c r="D82" s="31" t="s">
        <v>23</v>
      </c>
      <c r="E82" s="31" t="s">
        <v>305</v>
      </c>
      <c r="F82" s="31" t="s">
        <v>308</v>
      </c>
      <c r="G82" s="32">
        <v>3.75</v>
      </c>
      <c r="H82" s="31"/>
      <c r="I82" s="26">
        <v>6651347</v>
      </c>
      <c r="J82" s="33">
        <v>105.49</v>
      </c>
      <c r="K82" s="31" t="s">
        <v>111</v>
      </c>
      <c r="L82" s="31" t="s">
        <v>111</v>
      </c>
      <c r="M82" s="31" t="s">
        <v>111</v>
      </c>
      <c r="N82" s="20">
        <f>J82</f>
        <v>105.49</v>
      </c>
      <c r="O82" s="21">
        <f t="shared" si="31"/>
        <v>0.10549</v>
      </c>
      <c r="P82" s="29">
        <f t="shared" si="59"/>
        <v>0.10549</v>
      </c>
      <c r="Q82" s="29">
        <f t="shared" si="60"/>
        <v>0.10549</v>
      </c>
      <c r="R82" s="29">
        <f t="shared" si="61"/>
        <v>0.10549</v>
      </c>
      <c r="S82" s="29">
        <f t="shared" si="62"/>
        <v>0.10549</v>
      </c>
      <c r="T82" s="29">
        <f t="shared" si="63"/>
        <v>0.10549</v>
      </c>
      <c r="U82" s="29">
        <f t="shared" si="64"/>
        <v>0.10549</v>
      </c>
      <c r="V82" s="29">
        <f t="shared" si="65"/>
        <v>0.10549</v>
      </c>
      <c r="W82" s="29">
        <f t="shared" si="66"/>
        <v>0.10549</v>
      </c>
      <c r="X82" s="29">
        <f t="shared" si="67"/>
        <v>0.10549</v>
      </c>
      <c r="Y82" s="29">
        <f t="shared" si="68"/>
        <v>0.10549</v>
      </c>
      <c r="Z82" s="29">
        <f t="shared" si="69"/>
        <v>0.10549</v>
      </c>
      <c r="AA82" s="29">
        <f t="shared" si="70"/>
        <v>0.10549</v>
      </c>
      <c r="AB82" s="29">
        <f t="shared" si="71"/>
        <v>0.10549</v>
      </c>
      <c r="AC82" s="29">
        <f t="shared" si="72"/>
        <v>0.10549</v>
      </c>
      <c r="AD82" s="29">
        <f t="shared" si="73"/>
        <v>0.10549</v>
      </c>
      <c r="AE82" s="29">
        <f t="shared" si="74"/>
        <v>0.10549</v>
      </c>
      <c r="AF82" s="29">
        <f t="shared" si="75"/>
        <v>0.10549</v>
      </c>
      <c r="AG82" s="29">
        <f t="shared" si="76"/>
        <v>0.10549</v>
      </c>
      <c r="AH82" s="29">
        <f t="shared" si="77"/>
        <v>0.10549</v>
      </c>
      <c r="AI82" s="22">
        <f t="shared" si="78"/>
        <v>701650.59502999997</v>
      </c>
      <c r="AJ82" s="22">
        <f t="shared" si="79"/>
        <v>701650.59502999997</v>
      </c>
      <c r="AK82" s="22">
        <f t="shared" si="80"/>
        <v>701650.59502999997</v>
      </c>
      <c r="AL82" s="22">
        <f t="shared" si="81"/>
        <v>701650.59502999997</v>
      </c>
      <c r="AM82" s="22">
        <f t="shared" si="82"/>
        <v>701650.59502999997</v>
      </c>
      <c r="AN82" s="22">
        <f t="shared" si="83"/>
        <v>701650.59502999997</v>
      </c>
      <c r="AO82" s="22">
        <f t="shared" si="84"/>
        <v>701650.59502999997</v>
      </c>
      <c r="AP82" s="22">
        <f t="shared" si="85"/>
        <v>701650.59502999997</v>
      </c>
      <c r="AQ82" s="22">
        <f t="shared" si="86"/>
        <v>701650.59502999997</v>
      </c>
      <c r="AR82" s="22">
        <f t="shared" si="87"/>
        <v>701650.59502999997</v>
      </c>
      <c r="AS82" s="22">
        <f t="shared" si="88"/>
        <v>701650.59502999997</v>
      </c>
      <c r="AT82" s="22">
        <f t="shared" si="89"/>
        <v>701650.59502999997</v>
      </c>
      <c r="AU82" s="22">
        <f t="shared" si="90"/>
        <v>701650.59502999997</v>
      </c>
      <c r="AV82" s="22">
        <f t="shared" si="91"/>
        <v>701650.59502999997</v>
      </c>
      <c r="AW82" s="22">
        <f t="shared" si="92"/>
        <v>701650.59502999997</v>
      </c>
      <c r="AX82" s="22">
        <f t="shared" si="93"/>
        <v>701650.59502999997</v>
      </c>
      <c r="AY82" s="22">
        <f t="shared" si="94"/>
        <v>701650.59502999997</v>
      </c>
      <c r="AZ82" s="22">
        <f t="shared" si="95"/>
        <v>701650.59502999997</v>
      </c>
      <c r="BA82" s="22">
        <f t="shared" si="96"/>
        <v>701650.59502999997</v>
      </c>
      <c r="BB82" s="22">
        <f t="shared" si="97"/>
        <v>701650.59502999997</v>
      </c>
      <c r="BC82" s="23">
        <f t="shared" si="98"/>
        <v>14033011.900600005</v>
      </c>
      <c r="BD82" s="20">
        <f t="shared" si="99"/>
        <v>166283.67500000002</v>
      </c>
      <c r="BE82" s="24">
        <f t="shared" si="100"/>
        <v>3325673.5000000005</v>
      </c>
      <c r="BF82" s="31"/>
      <c r="BG82" s="31"/>
      <c r="BH82" s="17" t="s">
        <v>103</v>
      </c>
      <c r="BI82" s="17">
        <v>0</v>
      </c>
      <c r="BJ82" s="17">
        <v>0</v>
      </c>
    </row>
    <row r="83" spans="1:62" x14ac:dyDescent="0.25">
      <c r="A83" s="31" t="s">
        <v>278</v>
      </c>
      <c r="B83" s="31" t="s">
        <v>32</v>
      </c>
      <c r="C83" s="31" t="s">
        <v>293</v>
      </c>
      <c r="D83" s="31" t="s">
        <v>23</v>
      </c>
      <c r="E83" s="31" t="s">
        <v>306</v>
      </c>
      <c r="F83" s="31" t="s">
        <v>308</v>
      </c>
      <c r="G83" s="32">
        <v>3</v>
      </c>
      <c r="H83" s="31"/>
      <c r="I83" s="26">
        <v>4975127</v>
      </c>
      <c r="J83" s="33">
        <v>108.79</v>
      </c>
      <c r="K83" s="31" t="s">
        <v>111</v>
      </c>
      <c r="L83" s="31" t="s">
        <v>111</v>
      </c>
      <c r="M83" s="31" t="s">
        <v>111</v>
      </c>
      <c r="N83" s="20">
        <f>J83</f>
        <v>108.79</v>
      </c>
      <c r="O83" s="21">
        <f t="shared" si="31"/>
        <v>0.10879000000000001</v>
      </c>
      <c r="P83" s="29">
        <f t="shared" si="59"/>
        <v>0.10879000000000001</v>
      </c>
      <c r="Q83" s="29">
        <f t="shared" si="60"/>
        <v>0.10879000000000001</v>
      </c>
      <c r="R83" s="29">
        <f t="shared" si="61"/>
        <v>0.10879000000000001</v>
      </c>
      <c r="S83" s="29">
        <f t="shared" si="62"/>
        <v>0.10879000000000001</v>
      </c>
      <c r="T83" s="29">
        <f t="shared" si="63"/>
        <v>0.10879000000000001</v>
      </c>
      <c r="U83" s="29">
        <f t="shared" si="64"/>
        <v>0.10879000000000001</v>
      </c>
      <c r="V83" s="29">
        <f t="shared" si="65"/>
        <v>0.10879000000000001</v>
      </c>
      <c r="W83" s="29">
        <f t="shared" si="66"/>
        <v>0.10879000000000001</v>
      </c>
      <c r="X83" s="29">
        <f t="shared" si="67"/>
        <v>0.10879000000000001</v>
      </c>
      <c r="Y83" s="29">
        <f t="shared" si="68"/>
        <v>0.10879000000000001</v>
      </c>
      <c r="Z83" s="29">
        <f t="shared" si="69"/>
        <v>0.10879000000000001</v>
      </c>
      <c r="AA83" s="29">
        <f t="shared" si="70"/>
        <v>0.10879000000000001</v>
      </c>
      <c r="AB83" s="29">
        <f t="shared" si="71"/>
        <v>0.10879000000000001</v>
      </c>
      <c r="AC83" s="29">
        <f t="shared" si="72"/>
        <v>0.10879000000000001</v>
      </c>
      <c r="AD83" s="29">
        <f t="shared" si="73"/>
        <v>0.10879000000000001</v>
      </c>
      <c r="AE83" s="29">
        <f t="shared" si="74"/>
        <v>0.10879000000000001</v>
      </c>
      <c r="AF83" s="29">
        <f t="shared" si="75"/>
        <v>0.10879000000000001</v>
      </c>
      <c r="AG83" s="29">
        <f t="shared" si="76"/>
        <v>0.10879000000000001</v>
      </c>
      <c r="AH83" s="29">
        <f t="shared" si="77"/>
        <v>0.10879000000000001</v>
      </c>
      <c r="AI83" s="22">
        <f t="shared" si="78"/>
        <v>541244.06633000006</v>
      </c>
      <c r="AJ83" s="22">
        <f t="shared" si="79"/>
        <v>541244.06633000006</v>
      </c>
      <c r="AK83" s="22">
        <f t="shared" si="80"/>
        <v>541244.06633000006</v>
      </c>
      <c r="AL83" s="22">
        <f t="shared" si="81"/>
        <v>541244.06633000006</v>
      </c>
      <c r="AM83" s="22">
        <f t="shared" si="82"/>
        <v>541244.06633000006</v>
      </c>
      <c r="AN83" s="22">
        <f t="shared" si="83"/>
        <v>541244.06633000006</v>
      </c>
      <c r="AO83" s="22">
        <f t="shared" si="84"/>
        <v>541244.06633000006</v>
      </c>
      <c r="AP83" s="22">
        <f t="shared" si="85"/>
        <v>541244.06633000006</v>
      </c>
      <c r="AQ83" s="22">
        <f t="shared" si="86"/>
        <v>541244.06633000006</v>
      </c>
      <c r="AR83" s="22">
        <f t="shared" si="87"/>
        <v>541244.06633000006</v>
      </c>
      <c r="AS83" s="22">
        <f t="shared" si="88"/>
        <v>541244.06633000006</v>
      </c>
      <c r="AT83" s="22">
        <f t="shared" si="89"/>
        <v>541244.06633000006</v>
      </c>
      <c r="AU83" s="22">
        <f t="shared" si="90"/>
        <v>541244.06633000006</v>
      </c>
      <c r="AV83" s="22">
        <f t="shared" si="91"/>
        <v>541244.06633000006</v>
      </c>
      <c r="AW83" s="22">
        <f t="shared" si="92"/>
        <v>541244.06633000006</v>
      </c>
      <c r="AX83" s="22">
        <f t="shared" si="93"/>
        <v>541244.06633000006</v>
      </c>
      <c r="AY83" s="22">
        <f t="shared" si="94"/>
        <v>541244.06633000006</v>
      </c>
      <c r="AZ83" s="22">
        <f t="shared" si="95"/>
        <v>541244.06633000006</v>
      </c>
      <c r="BA83" s="22">
        <f t="shared" si="96"/>
        <v>541244.06633000006</v>
      </c>
      <c r="BB83" s="22">
        <f t="shared" si="97"/>
        <v>541244.06633000006</v>
      </c>
      <c r="BC83" s="23">
        <f t="shared" si="98"/>
        <v>10824881.326600002</v>
      </c>
      <c r="BD83" s="20">
        <f t="shared" si="99"/>
        <v>124378.175</v>
      </c>
      <c r="BE83" s="24">
        <f t="shared" si="100"/>
        <v>2487563.5</v>
      </c>
      <c r="BF83" s="31"/>
      <c r="BG83" s="31"/>
      <c r="BH83" s="17" t="s">
        <v>103</v>
      </c>
      <c r="BI83" s="17">
        <v>0</v>
      </c>
      <c r="BJ83" s="17">
        <v>0</v>
      </c>
    </row>
    <row r="84" spans="1:62" x14ac:dyDescent="0.25">
      <c r="A84" s="31" t="s">
        <v>279</v>
      </c>
      <c r="B84" s="31" t="s">
        <v>32</v>
      </c>
      <c r="C84" s="31" t="s">
        <v>294</v>
      </c>
      <c r="D84" s="31" t="s">
        <v>23</v>
      </c>
      <c r="E84" s="31" t="s">
        <v>307</v>
      </c>
      <c r="F84" s="31" t="s">
        <v>308</v>
      </c>
      <c r="G84" s="32">
        <v>3</v>
      </c>
      <c r="H84" s="31"/>
      <c r="I84" s="26">
        <v>4513914</v>
      </c>
      <c r="J84" s="33">
        <v>155.43</v>
      </c>
      <c r="K84" s="31" t="s">
        <v>111</v>
      </c>
      <c r="L84" s="31" t="s">
        <v>111</v>
      </c>
      <c r="M84" s="31" t="s">
        <v>112</v>
      </c>
      <c r="N84" s="20">
        <f>J84*0.7</f>
        <v>108.801</v>
      </c>
      <c r="O84" s="21">
        <f t="shared" si="31"/>
        <v>0.15543000000000001</v>
      </c>
      <c r="P84" s="29">
        <f t="shared" si="59"/>
        <v>0.15543000000000001</v>
      </c>
      <c r="Q84" s="29">
        <f t="shared" si="60"/>
        <v>0.15543000000000001</v>
      </c>
      <c r="R84" s="29">
        <f t="shared" si="61"/>
        <v>0.15543000000000001</v>
      </c>
      <c r="S84" s="29">
        <f t="shared" si="62"/>
        <v>0.15543000000000001</v>
      </c>
      <c r="T84" s="29">
        <f t="shared" si="63"/>
        <v>0.15543000000000001</v>
      </c>
      <c r="U84" s="29">
        <f t="shared" si="64"/>
        <v>0.15543000000000001</v>
      </c>
      <c r="V84" s="29">
        <f t="shared" si="65"/>
        <v>0.15543000000000001</v>
      </c>
      <c r="W84" s="29">
        <f t="shared" si="66"/>
        <v>0.15543000000000001</v>
      </c>
      <c r="X84" s="29">
        <f t="shared" si="67"/>
        <v>0.15543000000000001</v>
      </c>
      <c r="Y84" s="29">
        <f t="shared" si="68"/>
        <v>0.15543000000000001</v>
      </c>
      <c r="Z84" s="29">
        <f t="shared" si="69"/>
        <v>0.15543000000000001</v>
      </c>
      <c r="AA84" s="29">
        <f t="shared" si="70"/>
        <v>0.15543000000000001</v>
      </c>
      <c r="AB84" s="29">
        <f t="shared" si="71"/>
        <v>0.15543000000000001</v>
      </c>
      <c r="AC84" s="29">
        <f t="shared" si="72"/>
        <v>0.15543000000000001</v>
      </c>
      <c r="AD84" s="29">
        <f t="shared" si="73"/>
        <v>0.15543000000000001</v>
      </c>
      <c r="AE84" s="29">
        <f t="shared" si="74"/>
        <v>0.15543000000000001</v>
      </c>
      <c r="AF84" s="29">
        <f t="shared" si="75"/>
        <v>0.15543000000000001</v>
      </c>
      <c r="AG84" s="29">
        <f t="shared" si="76"/>
        <v>0.15543000000000001</v>
      </c>
      <c r="AH84" s="29">
        <f t="shared" si="77"/>
        <v>0.15543000000000001</v>
      </c>
      <c r="AI84" s="22">
        <f t="shared" si="78"/>
        <v>701597.65302000009</v>
      </c>
      <c r="AJ84" s="22">
        <f t="shared" si="79"/>
        <v>701597.65302000009</v>
      </c>
      <c r="AK84" s="22">
        <f t="shared" si="80"/>
        <v>701597.65302000009</v>
      </c>
      <c r="AL84" s="22">
        <f t="shared" si="81"/>
        <v>701597.65302000009</v>
      </c>
      <c r="AM84" s="22">
        <f t="shared" si="82"/>
        <v>701597.65302000009</v>
      </c>
      <c r="AN84" s="22">
        <f t="shared" si="83"/>
        <v>701597.65302000009</v>
      </c>
      <c r="AO84" s="22">
        <f t="shared" si="84"/>
        <v>701597.65302000009</v>
      </c>
      <c r="AP84" s="22">
        <f t="shared" si="85"/>
        <v>701597.65302000009</v>
      </c>
      <c r="AQ84" s="22">
        <f t="shared" si="86"/>
        <v>701597.65302000009</v>
      </c>
      <c r="AR84" s="22">
        <f t="shared" si="87"/>
        <v>701597.65302000009</v>
      </c>
      <c r="AS84" s="22">
        <f t="shared" si="88"/>
        <v>701597.65302000009</v>
      </c>
      <c r="AT84" s="22">
        <f t="shared" si="89"/>
        <v>701597.65302000009</v>
      </c>
      <c r="AU84" s="22">
        <f t="shared" si="90"/>
        <v>701597.65302000009</v>
      </c>
      <c r="AV84" s="22">
        <f t="shared" si="91"/>
        <v>701597.65302000009</v>
      </c>
      <c r="AW84" s="22">
        <f t="shared" si="92"/>
        <v>701597.65302000009</v>
      </c>
      <c r="AX84" s="22">
        <f t="shared" si="93"/>
        <v>701597.65302000009</v>
      </c>
      <c r="AY84" s="22">
        <f t="shared" si="94"/>
        <v>701597.65302000009</v>
      </c>
      <c r="AZ84" s="22">
        <f t="shared" si="95"/>
        <v>701597.65302000009</v>
      </c>
      <c r="BA84" s="22">
        <f t="shared" si="96"/>
        <v>701597.65302000009</v>
      </c>
      <c r="BB84" s="22">
        <f t="shared" si="97"/>
        <v>701597.65302000009</v>
      </c>
      <c r="BC84" s="23">
        <f t="shared" si="98"/>
        <v>14031953.060400002</v>
      </c>
      <c r="BD84" s="20">
        <f t="shared" si="99"/>
        <v>112847.85</v>
      </c>
      <c r="BE84" s="24">
        <f t="shared" si="100"/>
        <v>2256957</v>
      </c>
      <c r="BF84" s="31"/>
      <c r="BG84" s="31"/>
      <c r="BH84" s="17" t="s">
        <v>103</v>
      </c>
      <c r="BI84" s="17">
        <v>0</v>
      </c>
      <c r="BJ84" s="17">
        <v>0</v>
      </c>
    </row>
    <row r="85" spans="1:62" x14ac:dyDescent="0.25">
      <c r="A85" s="31" t="s">
        <v>280</v>
      </c>
      <c r="B85" s="31" t="s">
        <v>32</v>
      </c>
      <c r="C85" s="31" t="s">
        <v>6</v>
      </c>
      <c r="D85" s="31" t="s">
        <v>7</v>
      </c>
      <c r="E85" s="31" t="s">
        <v>8</v>
      </c>
      <c r="F85" s="31" t="s">
        <v>308</v>
      </c>
      <c r="G85" s="32">
        <v>2.4</v>
      </c>
      <c r="H85" s="31"/>
      <c r="I85" s="26">
        <v>4196000</v>
      </c>
      <c r="J85" s="33">
        <v>112.84</v>
      </c>
      <c r="K85" s="31" t="s">
        <v>111</v>
      </c>
      <c r="L85" s="31" t="s">
        <v>111</v>
      </c>
      <c r="M85" s="31" t="s">
        <v>111</v>
      </c>
      <c r="N85" s="20">
        <f>J85</f>
        <v>112.84</v>
      </c>
      <c r="O85" s="21">
        <f t="shared" si="31"/>
        <v>0.11284000000000001</v>
      </c>
      <c r="P85" s="29">
        <f t="shared" si="59"/>
        <v>0.11284000000000001</v>
      </c>
      <c r="Q85" s="29">
        <f t="shared" si="60"/>
        <v>0.11284000000000001</v>
      </c>
      <c r="R85" s="29">
        <f t="shared" si="61"/>
        <v>0.11284000000000001</v>
      </c>
      <c r="S85" s="29">
        <f t="shared" si="62"/>
        <v>0.11284000000000001</v>
      </c>
      <c r="T85" s="29">
        <f t="shared" si="63"/>
        <v>0.11284000000000001</v>
      </c>
      <c r="U85" s="29">
        <f t="shared" si="64"/>
        <v>0.11284000000000001</v>
      </c>
      <c r="V85" s="29">
        <f t="shared" si="65"/>
        <v>0.11284000000000001</v>
      </c>
      <c r="W85" s="29">
        <f t="shared" si="66"/>
        <v>0.11284000000000001</v>
      </c>
      <c r="X85" s="29">
        <f t="shared" si="67"/>
        <v>0.11284000000000001</v>
      </c>
      <c r="Y85" s="29">
        <f t="shared" si="68"/>
        <v>0.11284000000000001</v>
      </c>
      <c r="Z85" s="29">
        <f t="shared" si="69"/>
        <v>0.11284000000000001</v>
      </c>
      <c r="AA85" s="29">
        <f t="shared" si="70"/>
        <v>0.11284000000000001</v>
      </c>
      <c r="AB85" s="29">
        <f t="shared" si="71"/>
        <v>0.11284000000000001</v>
      </c>
      <c r="AC85" s="29">
        <f t="shared" si="72"/>
        <v>0.11284000000000001</v>
      </c>
      <c r="AD85" s="29">
        <f t="shared" si="73"/>
        <v>0.11284000000000001</v>
      </c>
      <c r="AE85" s="29">
        <f t="shared" si="74"/>
        <v>0.11284000000000001</v>
      </c>
      <c r="AF85" s="29">
        <f t="shared" si="75"/>
        <v>0.11284000000000001</v>
      </c>
      <c r="AG85" s="29">
        <f t="shared" si="76"/>
        <v>0.11284000000000001</v>
      </c>
      <c r="AH85" s="29">
        <f t="shared" si="77"/>
        <v>0.11284000000000001</v>
      </c>
      <c r="AI85" s="22">
        <f t="shared" si="78"/>
        <v>473476.64</v>
      </c>
      <c r="AJ85" s="22">
        <f t="shared" si="79"/>
        <v>473476.64</v>
      </c>
      <c r="AK85" s="22">
        <f t="shared" si="80"/>
        <v>473476.64</v>
      </c>
      <c r="AL85" s="22">
        <f t="shared" si="81"/>
        <v>473476.64</v>
      </c>
      <c r="AM85" s="22">
        <f t="shared" si="82"/>
        <v>473476.64</v>
      </c>
      <c r="AN85" s="22">
        <f t="shared" si="83"/>
        <v>473476.64</v>
      </c>
      <c r="AO85" s="22">
        <f t="shared" si="84"/>
        <v>473476.64</v>
      </c>
      <c r="AP85" s="22">
        <f t="shared" si="85"/>
        <v>473476.64</v>
      </c>
      <c r="AQ85" s="22">
        <f t="shared" si="86"/>
        <v>473476.64</v>
      </c>
      <c r="AR85" s="22">
        <f t="shared" si="87"/>
        <v>473476.64</v>
      </c>
      <c r="AS85" s="22">
        <f t="shared" si="88"/>
        <v>473476.64</v>
      </c>
      <c r="AT85" s="22">
        <f t="shared" si="89"/>
        <v>473476.64</v>
      </c>
      <c r="AU85" s="22">
        <f t="shared" si="90"/>
        <v>473476.64</v>
      </c>
      <c r="AV85" s="22">
        <f t="shared" si="91"/>
        <v>473476.64</v>
      </c>
      <c r="AW85" s="22">
        <f t="shared" si="92"/>
        <v>473476.64</v>
      </c>
      <c r="AX85" s="22">
        <f t="shared" si="93"/>
        <v>473476.64</v>
      </c>
      <c r="AY85" s="22">
        <f t="shared" si="94"/>
        <v>473476.64</v>
      </c>
      <c r="AZ85" s="22">
        <f t="shared" si="95"/>
        <v>473476.64</v>
      </c>
      <c r="BA85" s="22">
        <f t="shared" si="96"/>
        <v>473476.64</v>
      </c>
      <c r="BB85" s="22">
        <f t="shared" si="97"/>
        <v>473476.64</v>
      </c>
      <c r="BC85" s="23">
        <f t="shared" si="98"/>
        <v>9469532.7999999989</v>
      </c>
      <c r="BD85" s="20">
        <f t="shared" si="99"/>
        <v>104900</v>
      </c>
      <c r="BE85" s="24">
        <f t="shared" si="100"/>
        <v>2098000</v>
      </c>
      <c r="BF85" s="31"/>
      <c r="BG85" s="31"/>
      <c r="BH85" s="17" t="s">
        <v>103</v>
      </c>
      <c r="BI85" s="17">
        <v>0</v>
      </c>
      <c r="BJ85" s="17">
        <v>0</v>
      </c>
    </row>
    <row r="86" spans="1:62" x14ac:dyDescent="0.25">
      <c r="A86" s="31" t="s">
        <v>281</v>
      </c>
      <c r="B86" s="31" t="s">
        <v>32</v>
      </c>
      <c r="C86" s="31" t="s">
        <v>295</v>
      </c>
      <c r="D86" s="31" t="s">
        <v>23</v>
      </c>
      <c r="E86" s="31" t="s">
        <v>42</v>
      </c>
      <c r="F86" s="31" t="s">
        <v>308</v>
      </c>
      <c r="G86" s="32">
        <v>1.9750000000000001</v>
      </c>
      <c r="H86" s="31"/>
      <c r="I86" s="26">
        <v>3743167</v>
      </c>
      <c r="J86" s="33">
        <v>121</v>
      </c>
      <c r="K86" s="31" t="s">
        <v>111</v>
      </c>
      <c r="L86" s="31" t="s">
        <v>111</v>
      </c>
      <c r="M86" s="31" t="s">
        <v>111</v>
      </c>
      <c r="N86" s="20">
        <f>J86</f>
        <v>121</v>
      </c>
      <c r="O86" s="21">
        <f t="shared" si="31"/>
        <v>0.121</v>
      </c>
      <c r="P86" s="29">
        <f t="shared" si="59"/>
        <v>0.121</v>
      </c>
      <c r="Q86" s="29">
        <f t="shared" si="60"/>
        <v>0.121</v>
      </c>
      <c r="R86" s="29">
        <f t="shared" si="61"/>
        <v>0.121</v>
      </c>
      <c r="S86" s="29">
        <f t="shared" si="62"/>
        <v>0.121</v>
      </c>
      <c r="T86" s="29">
        <f t="shared" si="63"/>
        <v>0.121</v>
      </c>
      <c r="U86" s="29">
        <f t="shared" si="64"/>
        <v>0.121</v>
      </c>
      <c r="V86" s="29">
        <f t="shared" si="65"/>
        <v>0.121</v>
      </c>
      <c r="W86" s="29">
        <f t="shared" si="66"/>
        <v>0.121</v>
      </c>
      <c r="X86" s="29">
        <f t="shared" si="67"/>
        <v>0.121</v>
      </c>
      <c r="Y86" s="29">
        <f t="shared" si="68"/>
        <v>0.121</v>
      </c>
      <c r="Z86" s="29">
        <f t="shared" si="69"/>
        <v>0.121</v>
      </c>
      <c r="AA86" s="29">
        <f t="shared" si="70"/>
        <v>0.121</v>
      </c>
      <c r="AB86" s="29">
        <f t="shared" si="71"/>
        <v>0.121</v>
      </c>
      <c r="AC86" s="29">
        <f t="shared" si="72"/>
        <v>0.121</v>
      </c>
      <c r="AD86" s="29">
        <f t="shared" si="73"/>
        <v>0.121</v>
      </c>
      <c r="AE86" s="29">
        <f t="shared" si="74"/>
        <v>0.121</v>
      </c>
      <c r="AF86" s="29">
        <f t="shared" si="75"/>
        <v>0.121</v>
      </c>
      <c r="AG86" s="29">
        <f t="shared" si="76"/>
        <v>0.121</v>
      </c>
      <c r="AH86" s="29">
        <f t="shared" si="77"/>
        <v>0.121</v>
      </c>
      <c r="AI86" s="22">
        <f t="shared" si="78"/>
        <v>452923.20699999999</v>
      </c>
      <c r="AJ86" s="22">
        <f t="shared" si="79"/>
        <v>452923.20699999999</v>
      </c>
      <c r="AK86" s="22">
        <f t="shared" si="80"/>
        <v>452923.20699999999</v>
      </c>
      <c r="AL86" s="22">
        <f t="shared" si="81"/>
        <v>452923.20699999999</v>
      </c>
      <c r="AM86" s="22">
        <f t="shared" si="82"/>
        <v>452923.20699999999</v>
      </c>
      <c r="AN86" s="22">
        <f t="shared" si="83"/>
        <v>452923.20699999999</v>
      </c>
      <c r="AO86" s="22">
        <f t="shared" si="84"/>
        <v>452923.20699999999</v>
      </c>
      <c r="AP86" s="22">
        <f t="shared" si="85"/>
        <v>452923.20699999999</v>
      </c>
      <c r="AQ86" s="22">
        <f t="shared" si="86"/>
        <v>452923.20699999999</v>
      </c>
      <c r="AR86" s="22">
        <f t="shared" si="87"/>
        <v>452923.20699999999</v>
      </c>
      <c r="AS86" s="22">
        <f t="shared" si="88"/>
        <v>452923.20699999999</v>
      </c>
      <c r="AT86" s="22">
        <f t="shared" si="89"/>
        <v>452923.20699999999</v>
      </c>
      <c r="AU86" s="22">
        <f t="shared" si="90"/>
        <v>452923.20699999999</v>
      </c>
      <c r="AV86" s="22">
        <f t="shared" si="91"/>
        <v>452923.20699999999</v>
      </c>
      <c r="AW86" s="22">
        <f t="shared" si="92"/>
        <v>452923.20699999999</v>
      </c>
      <c r="AX86" s="22">
        <f t="shared" si="93"/>
        <v>452923.20699999999</v>
      </c>
      <c r="AY86" s="22">
        <f t="shared" si="94"/>
        <v>452923.20699999999</v>
      </c>
      <c r="AZ86" s="22">
        <f t="shared" si="95"/>
        <v>452923.20699999999</v>
      </c>
      <c r="BA86" s="22">
        <f t="shared" si="96"/>
        <v>452923.20699999999</v>
      </c>
      <c r="BB86" s="22">
        <f t="shared" si="97"/>
        <v>452923.20699999999</v>
      </c>
      <c r="BC86" s="23">
        <f t="shared" si="98"/>
        <v>9058464.1400000043</v>
      </c>
      <c r="BD86" s="20">
        <f t="shared" si="99"/>
        <v>93579.175000000003</v>
      </c>
      <c r="BE86" s="24">
        <f t="shared" si="100"/>
        <v>1871583.5</v>
      </c>
      <c r="BF86" s="31"/>
      <c r="BG86" s="31"/>
      <c r="BH86" s="17" t="s">
        <v>103</v>
      </c>
      <c r="BI86" s="17">
        <v>0</v>
      </c>
      <c r="BJ86" s="17">
        <v>0</v>
      </c>
    </row>
    <row r="87" spans="1:62" x14ac:dyDescent="0.25">
      <c r="A87" s="31" t="s">
        <v>311</v>
      </c>
      <c r="B87" s="31" t="s">
        <v>410</v>
      </c>
      <c r="C87" s="31" t="s">
        <v>312</v>
      </c>
      <c r="D87" s="31" t="s">
        <v>313</v>
      </c>
      <c r="E87" s="31" t="s">
        <v>314</v>
      </c>
      <c r="F87" s="31" t="s">
        <v>308</v>
      </c>
      <c r="G87" s="32">
        <v>4</v>
      </c>
      <c r="H87" s="32">
        <v>4</v>
      </c>
      <c r="I87" s="5">
        <v>6968500</v>
      </c>
      <c r="J87" s="33">
        <v>84.75</v>
      </c>
      <c r="K87" s="31" t="s">
        <v>111</v>
      </c>
      <c r="L87" s="31" t="s">
        <v>111</v>
      </c>
      <c r="M87" s="31" t="s">
        <v>111</v>
      </c>
      <c r="N87" s="33">
        <f>J87</f>
        <v>84.75</v>
      </c>
      <c r="O87" s="36">
        <f>J87/1000</f>
        <v>8.4750000000000006E-2</v>
      </c>
      <c r="P87" s="36">
        <f>O87</f>
        <v>8.4750000000000006E-2</v>
      </c>
      <c r="Q87" s="36">
        <f t="shared" ref="Q87:AH87" si="102">P87</f>
        <v>8.4750000000000006E-2</v>
      </c>
      <c r="R87" s="36">
        <f t="shared" si="102"/>
        <v>8.4750000000000006E-2</v>
      </c>
      <c r="S87" s="36">
        <f t="shared" si="102"/>
        <v>8.4750000000000006E-2</v>
      </c>
      <c r="T87" s="36">
        <f t="shared" si="102"/>
        <v>8.4750000000000006E-2</v>
      </c>
      <c r="U87" s="36">
        <f t="shared" si="102"/>
        <v>8.4750000000000006E-2</v>
      </c>
      <c r="V87" s="36">
        <f t="shared" si="102"/>
        <v>8.4750000000000006E-2</v>
      </c>
      <c r="W87" s="36">
        <f t="shared" si="102"/>
        <v>8.4750000000000006E-2</v>
      </c>
      <c r="X87" s="36">
        <f t="shared" si="102"/>
        <v>8.4750000000000006E-2</v>
      </c>
      <c r="Y87" s="36">
        <f t="shared" si="102"/>
        <v>8.4750000000000006E-2</v>
      </c>
      <c r="Z87" s="36">
        <f t="shared" si="102"/>
        <v>8.4750000000000006E-2</v>
      </c>
      <c r="AA87" s="36">
        <f t="shared" si="102"/>
        <v>8.4750000000000006E-2</v>
      </c>
      <c r="AB87" s="36">
        <f t="shared" si="102"/>
        <v>8.4750000000000006E-2</v>
      </c>
      <c r="AC87" s="36">
        <f t="shared" si="102"/>
        <v>8.4750000000000006E-2</v>
      </c>
      <c r="AD87" s="36">
        <f t="shared" si="102"/>
        <v>8.4750000000000006E-2</v>
      </c>
      <c r="AE87" s="36">
        <f t="shared" si="102"/>
        <v>8.4750000000000006E-2</v>
      </c>
      <c r="AF87" s="36">
        <f t="shared" si="102"/>
        <v>8.4750000000000006E-2</v>
      </c>
      <c r="AG87" s="36">
        <f t="shared" si="102"/>
        <v>8.4750000000000006E-2</v>
      </c>
      <c r="AH87" s="36">
        <f t="shared" si="102"/>
        <v>8.4750000000000006E-2</v>
      </c>
      <c r="AI87" s="22">
        <f t="shared" si="78"/>
        <v>590580.375</v>
      </c>
      <c r="AJ87" s="22">
        <f t="shared" si="79"/>
        <v>590580.375</v>
      </c>
      <c r="AK87" s="22">
        <f t="shared" si="80"/>
        <v>590580.375</v>
      </c>
      <c r="AL87" s="22">
        <f t="shared" ref="AL87" si="103">$I87*R87</f>
        <v>590580.375</v>
      </c>
      <c r="AM87" s="22">
        <f t="shared" ref="AM87" si="104">$I87*S87</f>
        <v>590580.375</v>
      </c>
      <c r="AN87" s="22">
        <f t="shared" ref="AN87" si="105">$I87*T87</f>
        <v>590580.375</v>
      </c>
      <c r="AO87" s="22">
        <f t="shared" ref="AO87" si="106">$I87*U87</f>
        <v>590580.375</v>
      </c>
      <c r="AP87" s="22">
        <f t="shared" ref="AP87" si="107">$I87*V87</f>
        <v>590580.375</v>
      </c>
      <c r="AQ87" s="22">
        <f t="shared" ref="AQ87" si="108">$I87*W87</f>
        <v>590580.375</v>
      </c>
      <c r="AR87" s="22">
        <f t="shared" ref="AR87" si="109">$I87*X87</f>
        <v>590580.375</v>
      </c>
      <c r="AS87" s="22">
        <f t="shared" ref="AS87" si="110">$I87*Y87</f>
        <v>590580.375</v>
      </c>
      <c r="AT87" s="22">
        <f t="shared" ref="AT87" si="111">$I87*Z87</f>
        <v>590580.375</v>
      </c>
      <c r="AU87" s="22">
        <f t="shared" ref="AU87" si="112">$I87*AA87</f>
        <v>590580.375</v>
      </c>
      <c r="AV87" s="22">
        <f t="shared" ref="AV87" si="113">$I87*AB87</f>
        <v>590580.375</v>
      </c>
      <c r="AW87" s="22">
        <f t="shared" ref="AW87" si="114">$I87*AC87</f>
        <v>590580.375</v>
      </c>
      <c r="AX87" s="22">
        <f t="shared" ref="AX87" si="115">$I87*AD87</f>
        <v>590580.375</v>
      </c>
      <c r="AY87" s="22">
        <f t="shared" ref="AY87" si="116">$I87*AE87</f>
        <v>590580.375</v>
      </c>
      <c r="AZ87" s="22">
        <f t="shared" ref="AZ87" si="117">$I87*AF87</f>
        <v>590580.375</v>
      </c>
      <c r="BA87" s="22">
        <f t="shared" ref="BA87" si="118">$I87*AG87</f>
        <v>590580.375</v>
      </c>
      <c r="BB87" s="22">
        <f t="shared" ref="BB87" si="119">$I87*AH87</f>
        <v>590580.375</v>
      </c>
      <c r="BC87" s="23">
        <f t="shared" si="98"/>
        <v>11811607.5</v>
      </c>
      <c r="BD87" s="20">
        <f t="shared" si="99"/>
        <v>174212.5</v>
      </c>
      <c r="BE87" s="24">
        <f t="shared" si="100"/>
        <v>3484250</v>
      </c>
      <c r="BF87" s="34">
        <v>45084</v>
      </c>
      <c r="BG87" s="34">
        <v>46133</v>
      </c>
      <c r="BH87" s="31" t="s">
        <v>103</v>
      </c>
      <c r="BI87" s="17">
        <v>0</v>
      </c>
      <c r="BJ87" s="28">
        <v>4</v>
      </c>
    </row>
    <row r="88" spans="1:62" x14ac:dyDescent="0.25">
      <c r="A88" s="31" t="s">
        <v>315</v>
      </c>
      <c r="B88" s="31" t="s">
        <v>0</v>
      </c>
      <c r="C88" s="31" t="s">
        <v>316</v>
      </c>
      <c r="D88" s="31" t="s">
        <v>317</v>
      </c>
      <c r="E88" s="31" t="s">
        <v>318</v>
      </c>
      <c r="F88" s="31" t="s">
        <v>308</v>
      </c>
      <c r="G88" s="32">
        <v>4.9749999999999996</v>
      </c>
      <c r="H88" s="32">
        <v>4.9749999999999996</v>
      </c>
      <c r="I88" s="5">
        <v>8540500</v>
      </c>
      <c r="J88" s="33">
        <v>95.98</v>
      </c>
      <c r="K88" s="31" t="s">
        <v>111</v>
      </c>
      <c r="L88" s="31" t="s">
        <v>111</v>
      </c>
      <c r="M88" s="31" t="s">
        <v>111</v>
      </c>
      <c r="N88" s="33">
        <f t="shared" ref="N88:N108" si="120">J88</f>
        <v>95.98</v>
      </c>
      <c r="O88" s="36">
        <f t="shared" ref="O88:O108" si="121">J88/1000</f>
        <v>9.598000000000001E-2</v>
      </c>
      <c r="P88" s="36">
        <f t="shared" ref="P88:AH88" si="122">O88</f>
        <v>9.598000000000001E-2</v>
      </c>
      <c r="Q88" s="36">
        <f t="shared" si="122"/>
        <v>9.598000000000001E-2</v>
      </c>
      <c r="R88" s="36">
        <f t="shared" si="122"/>
        <v>9.598000000000001E-2</v>
      </c>
      <c r="S88" s="36">
        <f t="shared" si="122"/>
        <v>9.598000000000001E-2</v>
      </c>
      <c r="T88" s="36">
        <f t="shared" si="122"/>
        <v>9.598000000000001E-2</v>
      </c>
      <c r="U88" s="36">
        <f t="shared" si="122"/>
        <v>9.598000000000001E-2</v>
      </c>
      <c r="V88" s="36">
        <f t="shared" si="122"/>
        <v>9.598000000000001E-2</v>
      </c>
      <c r="W88" s="36">
        <f t="shared" si="122"/>
        <v>9.598000000000001E-2</v>
      </c>
      <c r="X88" s="36">
        <f t="shared" si="122"/>
        <v>9.598000000000001E-2</v>
      </c>
      <c r="Y88" s="36">
        <f t="shared" si="122"/>
        <v>9.598000000000001E-2</v>
      </c>
      <c r="Z88" s="36">
        <f t="shared" si="122"/>
        <v>9.598000000000001E-2</v>
      </c>
      <c r="AA88" s="36">
        <f t="shared" si="122"/>
        <v>9.598000000000001E-2</v>
      </c>
      <c r="AB88" s="36">
        <f t="shared" si="122"/>
        <v>9.598000000000001E-2</v>
      </c>
      <c r="AC88" s="36">
        <f t="shared" si="122"/>
        <v>9.598000000000001E-2</v>
      </c>
      <c r="AD88" s="36">
        <f t="shared" si="122"/>
        <v>9.598000000000001E-2</v>
      </c>
      <c r="AE88" s="36">
        <f t="shared" si="122"/>
        <v>9.598000000000001E-2</v>
      </c>
      <c r="AF88" s="36">
        <f t="shared" si="122"/>
        <v>9.598000000000001E-2</v>
      </c>
      <c r="AG88" s="36">
        <f t="shared" si="122"/>
        <v>9.598000000000001E-2</v>
      </c>
      <c r="AH88" s="36">
        <f t="shared" si="122"/>
        <v>9.598000000000001E-2</v>
      </c>
      <c r="AI88" s="22">
        <f t="shared" si="78"/>
        <v>819717.19000000006</v>
      </c>
      <c r="AJ88" s="22">
        <f t="shared" ref="AJ88:AJ108" si="123">$I88*P88</f>
        <v>819717.19000000006</v>
      </c>
      <c r="AK88" s="22">
        <f t="shared" ref="AK88:AK108" si="124">$I88*Q88</f>
        <v>819717.19000000006</v>
      </c>
      <c r="AL88" s="22">
        <f t="shared" ref="AL88:AL108" si="125">$I88*R88</f>
        <v>819717.19000000006</v>
      </c>
      <c r="AM88" s="22">
        <f t="shared" ref="AM88:AM108" si="126">$I88*S88</f>
        <v>819717.19000000006</v>
      </c>
      <c r="AN88" s="22">
        <f t="shared" ref="AN88:AN108" si="127">$I88*T88</f>
        <v>819717.19000000006</v>
      </c>
      <c r="AO88" s="22">
        <f t="shared" ref="AO88:AO108" si="128">$I88*U88</f>
        <v>819717.19000000006</v>
      </c>
      <c r="AP88" s="22">
        <f t="shared" ref="AP88:AP108" si="129">$I88*V88</f>
        <v>819717.19000000006</v>
      </c>
      <c r="AQ88" s="22">
        <f t="shared" ref="AQ88:AQ108" si="130">$I88*W88</f>
        <v>819717.19000000006</v>
      </c>
      <c r="AR88" s="22">
        <f t="shared" ref="AR88:AR108" si="131">$I88*X88</f>
        <v>819717.19000000006</v>
      </c>
      <c r="AS88" s="22">
        <f t="shared" ref="AS88:AS108" si="132">$I88*Y88</f>
        <v>819717.19000000006</v>
      </c>
      <c r="AT88" s="22">
        <f t="shared" ref="AT88:AT108" si="133">$I88*Z88</f>
        <v>819717.19000000006</v>
      </c>
      <c r="AU88" s="22">
        <f t="shared" ref="AU88:AU108" si="134">$I88*AA88</f>
        <v>819717.19000000006</v>
      </c>
      <c r="AV88" s="22">
        <f t="shared" ref="AV88:AV108" si="135">$I88*AB88</f>
        <v>819717.19000000006</v>
      </c>
      <c r="AW88" s="22">
        <f t="shared" ref="AW88:AW108" si="136">$I88*AC88</f>
        <v>819717.19000000006</v>
      </c>
      <c r="AX88" s="22">
        <f t="shared" ref="AX88:AX108" si="137">$I88*AD88</f>
        <v>819717.19000000006</v>
      </c>
      <c r="AY88" s="22">
        <f t="shared" ref="AY88:AY108" si="138">$I88*AE88</f>
        <v>819717.19000000006</v>
      </c>
      <c r="AZ88" s="22">
        <f t="shared" ref="AZ88:AZ108" si="139">$I88*AF88</f>
        <v>819717.19000000006</v>
      </c>
      <c r="BA88" s="22">
        <f t="shared" ref="BA88:BA108" si="140">$I88*AG88</f>
        <v>819717.19000000006</v>
      </c>
      <c r="BB88" s="22">
        <f t="shared" ref="BB88:BB108" si="141">$I88*AH88</f>
        <v>819717.19000000006</v>
      </c>
      <c r="BC88" s="23">
        <f t="shared" si="98"/>
        <v>16394343.799999997</v>
      </c>
      <c r="BD88" s="20">
        <f t="shared" si="99"/>
        <v>213512.5</v>
      </c>
      <c r="BE88" s="24">
        <f t="shared" si="100"/>
        <v>4270250</v>
      </c>
      <c r="BF88" s="34">
        <v>45084</v>
      </c>
      <c r="BG88" s="34">
        <v>46113</v>
      </c>
      <c r="BH88" s="31" t="s">
        <v>103</v>
      </c>
      <c r="BI88" s="17">
        <v>0</v>
      </c>
      <c r="BJ88" s="17">
        <v>0</v>
      </c>
    </row>
    <row r="89" spans="1:62" x14ac:dyDescent="0.25">
      <c r="A89" s="31" t="s">
        <v>319</v>
      </c>
      <c r="B89" s="31" t="s">
        <v>0</v>
      </c>
      <c r="C89" s="31" t="s">
        <v>320</v>
      </c>
      <c r="D89" s="31" t="s">
        <v>317</v>
      </c>
      <c r="E89" s="31" t="s">
        <v>321</v>
      </c>
      <c r="F89" s="31" t="s">
        <v>15</v>
      </c>
      <c r="G89" s="32">
        <v>3</v>
      </c>
      <c r="H89" s="32">
        <v>3</v>
      </c>
      <c r="I89" s="5">
        <v>5640866</v>
      </c>
      <c r="J89" s="33">
        <v>96.49</v>
      </c>
      <c r="K89" s="31" t="s">
        <v>111</v>
      </c>
      <c r="L89" s="31" t="s">
        <v>111</v>
      </c>
      <c r="M89" s="31" t="s">
        <v>111</v>
      </c>
      <c r="N89" s="33">
        <f t="shared" si="120"/>
        <v>96.49</v>
      </c>
      <c r="O89" s="36">
        <f t="shared" si="121"/>
        <v>9.6489999999999992E-2</v>
      </c>
      <c r="P89" s="36">
        <f t="shared" ref="P89:AH89" si="142">O89</f>
        <v>9.6489999999999992E-2</v>
      </c>
      <c r="Q89" s="36">
        <f t="shared" si="142"/>
        <v>9.6489999999999992E-2</v>
      </c>
      <c r="R89" s="36">
        <f t="shared" si="142"/>
        <v>9.6489999999999992E-2</v>
      </c>
      <c r="S89" s="36">
        <f t="shared" si="142"/>
        <v>9.6489999999999992E-2</v>
      </c>
      <c r="T89" s="36">
        <f t="shared" si="142"/>
        <v>9.6489999999999992E-2</v>
      </c>
      <c r="U89" s="36">
        <f t="shared" si="142"/>
        <v>9.6489999999999992E-2</v>
      </c>
      <c r="V89" s="36">
        <f t="shared" si="142"/>
        <v>9.6489999999999992E-2</v>
      </c>
      <c r="W89" s="36">
        <f t="shared" si="142"/>
        <v>9.6489999999999992E-2</v>
      </c>
      <c r="X89" s="36">
        <f t="shared" si="142"/>
        <v>9.6489999999999992E-2</v>
      </c>
      <c r="Y89" s="36">
        <f t="shared" si="142"/>
        <v>9.6489999999999992E-2</v>
      </c>
      <c r="Z89" s="36">
        <f t="shared" si="142"/>
        <v>9.6489999999999992E-2</v>
      </c>
      <c r="AA89" s="36">
        <f t="shared" si="142"/>
        <v>9.6489999999999992E-2</v>
      </c>
      <c r="AB89" s="36">
        <f t="shared" si="142"/>
        <v>9.6489999999999992E-2</v>
      </c>
      <c r="AC89" s="36">
        <f t="shared" si="142"/>
        <v>9.6489999999999992E-2</v>
      </c>
      <c r="AD89" s="36">
        <f t="shared" si="142"/>
        <v>9.6489999999999992E-2</v>
      </c>
      <c r="AE89" s="36">
        <f t="shared" si="142"/>
        <v>9.6489999999999992E-2</v>
      </c>
      <c r="AF89" s="36">
        <f t="shared" si="142"/>
        <v>9.6489999999999992E-2</v>
      </c>
      <c r="AG89" s="36">
        <f t="shared" si="142"/>
        <v>9.6489999999999992E-2</v>
      </c>
      <c r="AH89" s="36">
        <f t="shared" si="142"/>
        <v>9.6489999999999992E-2</v>
      </c>
      <c r="AI89" s="22">
        <f t="shared" si="78"/>
        <v>544287.16033999994</v>
      </c>
      <c r="AJ89" s="22">
        <f t="shared" si="123"/>
        <v>544287.16033999994</v>
      </c>
      <c r="AK89" s="22">
        <f t="shared" si="124"/>
        <v>544287.16033999994</v>
      </c>
      <c r="AL89" s="22">
        <f t="shared" si="125"/>
        <v>544287.16033999994</v>
      </c>
      <c r="AM89" s="22">
        <f t="shared" si="126"/>
        <v>544287.16033999994</v>
      </c>
      <c r="AN89" s="22">
        <f t="shared" si="127"/>
        <v>544287.16033999994</v>
      </c>
      <c r="AO89" s="22">
        <f t="shared" si="128"/>
        <v>544287.16033999994</v>
      </c>
      <c r="AP89" s="22">
        <f t="shared" si="129"/>
        <v>544287.16033999994</v>
      </c>
      <c r="AQ89" s="22">
        <f t="shared" si="130"/>
        <v>544287.16033999994</v>
      </c>
      <c r="AR89" s="22">
        <f t="shared" si="131"/>
        <v>544287.16033999994</v>
      </c>
      <c r="AS89" s="22">
        <f t="shared" si="132"/>
        <v>544287.16033999994</v>
      </c>
      <c r="AT89" s="22">
        <f t="shared" si="133"/>
        <v>544287.16033999994</v>
      </c>
      <c r="AU89" s="22">
        <f t="shared" si="134"/>
        <v>544287.16033999994</v>
      </c>
      <c r="AV89" s="22">
        <f t="shared" si="135"/>
        <v>544287.16033999994</v>
      </c>
      <c r="AW89" s="22">
        <f t="shared" si="136"/>
        <v>544287.16033999994</v>
      </c>
      <c r="AX89" s="22">
        <f t="shared" si="137"/>
        <v>544287.16033999994</v>
      </c>
      <c r="AY89" s="22">
        <f t="shared" si="138"/>
        <v>544287.16033999994</v>
      </c>
      <c r="AZ89" s="22">
        <f t="shared" si="139"/>
        <v>544287.16033999994</v>
      </c>
      <c r="BA89" s="22">
        <f t="shared" si="140"/>
        <v>544287.16033999994</v>
      </c>
      <c r="BB89" s="22">
        <f t="shared" si="141"/>
        <v>544287.16033999994</v>
      </c>
      <c r="BC89" s="23">
        <f t="shared" si="98"/>
        <v>10885743.206799999</v>
      </c>
      <c r="BD89" s="20">
        <f t="shared" si="99"/>
        <v>141021.65</v>
      </c>
      <c r="BE89" s="24">
        <f t="shared" si="100"/>
        <v>2820433</v>
      </c>
      <c r="BF89" s="34">
        <v>45084</v>
      </c>
      <c r="BG89" s="34">
        <v>46113</v>
      </c>
      <c r="BH89" s="31" t="s">
        <v>103</v>
      </c>
      <c r="BI89" s="17">
        <v>0</v>
      </c>
      <c r="BJ89" s="17">
        <v>0</v>
      </c>
    </row>
    <row r="90" spans="1:62" x14ac:dyDescent="0.25">
      <c r="A90" s="31" t="s">
        <v>322</v>
      </c>
      <c r="B90" s="31" t="s">
        <v>0</v>
      </c>
      <c r="C90" s="31" t="s">
        <v>323</v>
      </c>
      <c r="D90" s="31" t="s">
        <v>317</v>
      </c>
      <c r="E90" s="31" t="s">
        <v>324</v>
      </c>
      <c r="F90" s="31" t="s">
        <v>308</v>
      </c>
      <c r="G90" s="32">
        <v>4</v>
      </c>
      <c r="H90" s="32">
        <v>4</v>
      </c>
      <c r="I90" s="5">
        <v>6620382</v>
      </c>
      <c r="J90" s="33">
        <v>97.2</v>
      </c>
      <c r="K90" s="31" t="s">
        <v>111</v>
      </c>
      <c r="L90" s="31" t="s">
        <v>111</v>
      </c>
      <c r="M90" s="31" t="s">
        <v>111</v>
      </c>
      <c r="N90" s="33">
        <f t="shared" si="120"/>
        <v>97.2</v>
      </c>
      <c r="O90" s="36">
        <f t="shared" si="121"/>
        <v>9.7200000000000009E-2</v>
      </c>
      <c r="P90" s="36">
        <f t="shared" ref="P90:AH90" si="143">O90</f>
        <v>9.7200000000000009E-2</v>
      </c>
      <c r="Q90" s="36">
        <f t="shared" si="143"/>
        <v>9.7200000000000009E-2</v>
      </c>
      <c r="R90" s="36">
        <f t="shared" si="143"/>
        <v>9.7200000000000009E-2</v>
      </c>
      <c r="S90" s="36">
        <f t="shared" si="143"/>
        <v>9.7200000000000009E-2</v>
      </c>
      <c r="T90" s="36">
        <f t="shared" si="143"/>
        <v>9.7200000000000009E-2</v>
      </c>
      <c r="U90" s="36">
        <f t="shared" si="143"/>
        <v>9.7200000000000009E-2</v>
      </c>
      <c r="V90" s="36">
        <f t="shared" si="143"/>
        <v>9.7200000000000009E-2</v>
      </c>
      <c r="W90" s="36">
        <f t="shared" si="143"/>
        <v>9.7200000000000009E-2</v>
      </c>
      <c r="X90" s="36">
        <f t="shared" si="143"/>
        <v>9.7200000000000009E-2</v>
      </c>
      <c r="Y90" s="36">
        <f t="shared" si="143"/>
        <v>9.7200000000000009E-2</v>
      </c>
      <c r="Z90" s="36">
        <f t="shared" si="143"/>
        <v>9.7200000000000009E-2</v>
      </c>
      <c r="AA90" s="36">
        <f t="shared" si="143"/>
        <v>9.7200000000000009E-2</v>
      </c>
      <c r="AB90" s="36">
        <f t="shared" si="143"/>
        <v>9.7200000000000009E-2</v>
      </c>
      <c r="AC90" s="36">
        <f t="shared" si="143"/>
        <v>9.7200000000000009E-2</v>
      </c>
      <c r="AD90" s="36">
        <f t="shared" si="143"/>
        <v>9.7200000000000009E-2</v>
      </c>
      <c r="AE90" s="36">
        <f t="shared" si="143"/>
        <v>9.7200000000000009E-2</v>
      </c>
      <c r="AF90" s="36">
        <f t="shared" si="143"/>
        <v>9.7200000000000009E-2</v>
      </c>
      <c r="AG90" s="36">
        <f t="shared" si="143"/>
        <v>9.7200000000000009E-2</v>
      </c>
      <c r="AH90" s="36">
        <f t="shared" si="143"/>
        <v>9.7200000000000009E-2</v>
      </c>
      <c r="AI90" s="22">
        <f t="shared" si="78"/>
        <v>643501.13040000002</v>
      </c>
      <c r="AJ90" s="22">
        <f t="shared" si="123"/>
        <v>643501.13040000002</v>
      </c>
      <c r="AK90" s="22">
        <f t="shared" si="124"/>
        <v>643501.13040000002</v>
      </c>
      <c r="AL90" s="22">
        <f t="shared" si="125"/>
        <v>643501.13040000002</v>
      </c>
      <c r="AM90" s="22">
        <f t="shared" si="126"/>
        <v>643501.13040000002</v>
      </c>
      <c r="AN90" s="22">
        <f t="shared" si="127"/>
        <v>643501.13040000002</v>
      </c>
      <c r="AO90" s="22">
        <f t="shared" si="128"/>
        <v>643501.13040000002</v>
      </c>
      <c r="AP90" s="22">
        <f t="shared" si="129"/>
        <v>643501.13040000002</v>
      </c>
      <c r="AQ90" s="22">
        <f t="shared" si="130"/>
        <v>643501.13040000002</v>
      </c>
      <c r="AR90" s="22">
        <f t="shared" si="131"/>
        <v>643501.13040000002</v>
      </c>
      <c r="AS90" s="22">
        <f t="shared" si="132"/>
        <v>643501.13040000002</v>
      </c>
      <c r="AT90" s="22">
        <f t="shared" si="133"/>
        <v>643501.13040000002</v>
      </c>
      <c r="AU90" s="22">
        <f t="shared" si="134"/>
        <v>643501.13040000002</v>
      </c>
      <c r="AV90" s="22">
        <f t="shared" si="135"/>
        <v>643501.13040000002</v>
      </c>
      <c r="AW90" s="22">
        <f t="shared" si="136"/>
        <v>643501.13040000002</v>
      </c>
      <c r="AX90" s="22">
        <f t="shared" si="137"/>
        <v>643501.13040000002</v>
      </c>
      <c r="AY90" s="22">
        <f t="shared" si="138"/>
        <v>643501.13040000002</v>
      </c>
      <c r="AZ90" s="22">
        <f t="shared" si="139"/>
        <v>643501.13040000002</v>
      </c>
      <c r="BA90" s="22">
        <f t="shared" si="140"/>
        <v>643501.13040000002</v>
      </c>
      <c r="BB90" s="22">
        <f t="shared" si="141"/>
        <v>643501.13040000002</v>
      </c>
      <c r="BC90" s="23">
        <f t="shared" si="98"/>
        <v>12870022.608000001</v>
      </c>
      <c r="BD90" s="20">
        <f t="shared" si="99"/>
        <v>165509.55000000002</v>
      </c>
      <c r="BE90" s="24">
        <f t="shared" si="100"/>
        <v>3310191.0000000005</v>
      </c>
      <c r="BF90" s="34">
        <v>45084</v>
      </c>
      <c r="BG90" s="34">
        <v>46113</v>
      </c>
      <c r="BH90" s="31" t="s">
        <v>103</v>
      </c>
      <c r="BI90" s="17">
        <v>0</v>
      </c>
      <c r="BJ90" s="17">
        <v>0</v>
      </c>
    </row>
    <row r="91" spans="1:62" x14ac:dyDescent="0.25">
      <c r="A91" s="31" t="s">
        <v>325</v>
      </c>
      <c r="B91" s="31" t="s">
        <v>0</v>
      </c>
      <c r="C91" s="31" t="s">
        <v>326</v>
      </c>
      <c r="D91" s="31" t="s">
        <v>317</v>
      </c>
      <c r="E91" s="31" t="s">
        <v>306</v>
      </c>
      <c r="F91" s="31" t="s">
        <v>308</v>
      </c>
      <c r="G91" s="32">
        <v>3</v>
      </c>
      <c r="H91" s="32">
        <v>3</v>
      </c>
      <c r="I91" s="5">
        <v>5185317</v>
      </c>
      <c r="J91" s="33">
        <v>97.92</v>
      </c>
      <c r="K91" s="31" t="s">
        <v>111</v>
      </c>
      <c r="L91" s="31" t="s">
        <v>111</v>
      </c>
      <c r="M91" s="31" t="s">
        <v>111</v>
      </c>
      <c r="N91" s="33">
        <f t="shared" si="120"/>
        <v>97.92</v>
      </c>
      <c r="O91" s="36">
        <f t="shared" si="121"/>
        <v>9.7920000000000007E-2</v>
      </c>
      <c r="P91" s="36">
        <f t="shared" ref="P91:AH91" si="144">O91</f>
        <v>9.7920000000000007E-2</v>
      </c>
      <c r="Q91" s="36">
        <f t="shared" si="144"/>
        <v>9.7920000000000007E-2</v>
      </c>
      <c r="R91" s="36">
        <f t="shared" si="144"/>
        <v>9.7920000000000007E-2</v>
      </c>
      <c r="S91" s="36">
        <f t="shared" si="144"/>
        <v>9.7920000000000007E-2</v>
      </c>
      <c r="T91" s="36">
        <f t="shared" si="144"/>
        <v>9.7920000000000007E-2</v>
      </c>
      <c r="U91" s="36">
        <f t="shared" si="144"/>
        <v>9.7920000000000007E-2</v>
      </c>
      <c r="V91" s="36">
        <f t="shared" si="144"/>
        <v>9.7920000000000007E-2</v>
      </c>
      <c r="W91" s="36">
        <f t="shared" si="144"/>
        <v>9.7920000000000007E-2</v>
      </c>
      <c r="X91" s="36">
        <f t="shared" si="144"/>
        <v>9.7920000000000007E-2</v>
      </c>
      <c r="Y91" s="36">
        <f t="shared" si="144"/>
        <v>9.7920000000000007E-2</v>
      </c>
      <c r="Z91" s="36">
        <f t="shared" si="144"/>
        <v>9.7920000000000007E-2</v>
      </c>
      <c r="AA91" s="36">
        <f t="shared" si="144"/>
        <v>9.7920000000000007E-2</v>
      </c>
      <c r="AB91" s="36">
        <f t="shared" si="144"/>
        <v>9.7920000000000007E-2</v>
      </c>
      <c r="AC91" s="36">
        <f t="shared" si="144"/>
        <v>9.7920000000000007E-2</v>
      </c>
      <c r="AD91" s="36">
        <f t="shared" si="144"/>
        <v>9.7920000000000007E-2</v>
      </c>
      <c r="AE91" s="36">
        <f t="shared" si="144"/>
        <v>9.7920000000000007E-2</v>
      </c>
      <c r="AF91" s="36">
        <f t="shared" si="144"/>
        <v>9.7920000000000007E-2</v>
      </c>
      <c r="AG91" s="36">
        <f t="shared" si="144"/>
        <v>9.7920000000000007E-2</v>
      </c>
      <c r="AH91" s="36">
        <f t="shared" si="144"/>
        <v>9.7920000000000007E-2</v>
      </c>
      <c r="AI91" s="22">
        <f t="shared" si="78"/>
        <v>507746.24064000003</v>
      </c>
      <c r="AJ91" s="22">
        <f t="shared" si="123"/>
        <v>507746.24064000003</v>
      </c>
      <c r="AK91" s="22">
        <f t="shared" si="124"/>
        <v>507746.24064000003</v>
      </c>
      <c r="AL91" s="22">
        <f t="shared" si="125"/>
        <v>507746.24064000003</v>
      </c>
      <c r="AM91" s="22">
        <f t="shared" si="126"/>
        <v>507746.24064000003</v>
      </c>
      <c r="AN91" s="22">
        <f t="shared" si="127"/>
        <v>507746.24064000003</v>
      </c>
      <c r="AO91" s="22">
        <f t="shared" si="128"/>
        <v>507746.24064000003</v>
      </c>
      <c r="AP91" s="22">
        <f t="shared" si="129"/>
        <v>507746.24064000003</v>
      </c>
      <c r="AQ91" s="22">
        <f t="shared" si="130"/>
        <v>507746.24064000003</v>
      </c>
      <c r="AR91" s="22">
        <f t="shared" si="131"/>
        <v>507746.24064000003</v>
      </c>
      <c r="AS91" s="22">
        <f t="shared" si="132"/>
        <v>507746.24064000003</v>
      </c>
      <c r="AT91" s="22">
        <f t="shared" si="133"/>
        <v>507746.24064000003</v>
      </c>
      <c r="AU91" s="22">
        <f t="shared" si="134"/>
        <v>507746.24064000003</v>
      </c>
      <c r="AV91" s="22">
        <f t="shared" si="135"/>
        <v>507746.24064000003</v>
      </c>
      <c r="AW91" s="22">
        <f t="shared" si="136"/>
        <v>507746.24064000003</v>
      </c>
      <c r="AX91" s="22">
        <f t="shared" si="137"/>
        <v>507746.24064000003</v>
      </c>
      <c r="AY91" s="22">
        <f t="shared" si="138"/>
        <v>507746.24064000003</v>
      </c>
      <c r="AZ91" s="22">
        <f t="shared" si="139"/>
        <v>507746.24064000003</v>
      </c>
      <c r="BA91" s="22">
        <f t="shared" si="140"/>
        <v>507746.24064000003</v>
      </c>
      <c r="BB91" s="22">
        <f t="shared" si="141"/>
        <v>507746.24064000003</v>
      </c>
      <c r="BC91" s="23">
        <f t="shared" si="98"/>
        <v>10154924.812800001</v>
      </c>
      <c r="BD91" s="20">
        <f t="shared" si="99"/>
        <v>129632.925</v>
      </c>
      <c r="BE91" s="24">
        <f t="shared" si="100"/>
        <v>2592658.5</v>
      </c>
      <c r="BF91" s="34">
        <v>45084</v>
      </c>
      <c r="BG91" s="34">
        <v>46113</v>
      </c>
      <c r="BH91" s="31" t="s">
        <v>103</v>
      </c>
      <c r="BI91" s="17">
        <v>0</v>
      </c>
      <c r="BJ91" s="17">
        <v>0</v>
      </c>
    </row>
    <row r="92" spans="1:62" x14ac:dyDescent="0.25">
      <c r="A92" s="31" t="s">
        <v>327</v>
      </c>
      <c r="B92" s="31" t="s">
        <v>0</v>
      </c>
      <c r="C92" s="31" t="s">
        <v>328</v>
      </c>
      <c r="D92" s="31" t="s">
        <v>317</v>
      </c>
      <c r="E92" s="31" t="s">
        <v>305</v>
      </c>
      <c r="F92" s="31" t="s">
        <v>15</v>
      </c>
      <c r="G92" s="32">
        <v>3</v>
      </c>
      <c r="H92" s="32">
        <v>3</v>
      </c>
      <c r="I92" s="5">
        <v>5513486</v>
      </c>
      <c r="J92" s="33">
        <v>99.89</v>
      </c>
      <c r="K92" s="31" t="s">
        <v>111</v>
      </c>
      <c r="L92" s="31" t="s">
        <v>111</v>
      </c>
      <c r="M92" s="31" t="s">
        <v>111</v>
      </c>
      <c r="N92" s="33">
        <f t="shared" si="120"/>
        <v>99.89</v>
      </c>
      <c r="O92" s="36">
        <f t="shared" si="121"/>
        <v>9.9890000000000007E-2</v>
      </c>
      <c r="P92" s="36">
        <f t="shared" ref="P92:AH92" si="145">O92</f>
        <v>9.9890000000000007E-2</v>
      </c>
      <c r="Q92" s="36">
        <f t="shared" si="145"/>
        <v>9.9890000000000007E-2</v>
      </c>
      <c r="R92" s="36">
        <f t="shared" si="145"/>
        <v>9.9890000000000007E-2</v>
      </c>
      <c r="S92" s="36">
        <f t="shared" si="145"/>
        <v>9.9890000000000007E-2</v>
      </c>
      <c r="T92" s="36">
        <f t="shared" si="145"/>
        <v>9.9890000000000007E-2</v>
      </c>
      <c r="U92" s="36">
        <f t="shared" si="145"/>
        <v>9.9890000000000007E-2</v>
      </c>
      <c r="V92" s="36">
        <f t="shared" si="145"/>
        <v>9.9890000000000007E-2</v>
      </c>
      <c r="W92" s="36">
        <f t="shared" si="145"/>
        <v>9.9890000000000007E-2</v>
      </c>
      <c r="X92" s="36">
        <f t="shared" si="145"/>
        <v>9.9890000000000007E-2</v>
      </c>
      <c r="Y92" s="36">
        <f t="shared" si="145"/>
        <v>9.9890000000000007E-2</v>
      </c>
      <c r="Z92" s="36">
        <f t="shared" si="145"/>
        <v>9.9890000000000007E-2</v>
      </c>
      <c r="AA92" s="36">
        <f t="shared" si="145"/>
        <v>9.9890000000000007E-2</v>
      </c>
      <c r="AB92" s="36">
        <f t="shared" si="145"/>
        <v>9.9890000000000007E-2</v>
      </c>
      <c r="AC92" s="36">
        <f t="shared" si="145"/>
        <v>9.9890000000000007E-2</v>
      </c>
      <c r="AD92" s="36">
        <f t="shared" si="145"/>
        <v>9.9890000000000007E-2</v>
      </c>
      <c r="AE92" s="36">
        <f t="shared" si="145"/>
        <v>9.9890000000000007E-2</v>
      </c>
      <c r="AF92" s="36">
        <f t="shared" si="145"/>
        <v>9.9890000000000007E-2</v>
      </c>
      <c r="AG92" s="36">
        <f t="shared" si="145"/>
        <v>9.9890000000000007E-2</v>
      </c>
      <c r="AH92" s="36">
        <f t="shared" si="145"/>
        <v>9.9890000000000007E-2</v>
      </c>
      <c r="AI92" s="22">
        <f t="shared" si="78"/>
        <v>550742.11654000008</v>
      </c>
      <c r="AJ92" s="22">
        <f t="shared" si="123"/>
        <v>550742.11654000008</v>
      </c>
      <c r="AK92" s="22">
        <f t="shared" si="124"/>
        <v>550742.11654000008</v>
      </c>
      <c r="AL92" s="22">
        <f t="shared" si="125"/>
        <v>550742.11654000008</v>
      </c>
      <c r="AM92" s="22">
        <f t="shared" si="126"/>
        <v>550742.11654000008</v>
      </c>
      <c r="AN92" s="22">
        <f t="shared" si="127"/>
        <v>550742.11654000008</v>
      </c>
      <c r="AO92" s="22">
        <f t="shared" si="128"/>
        <v>550742.11654000008</v>
      </c>
      <c r="AP92" s="22">
        <f t="shared" si="129"/>
        <v>550742.11654000008</v>
      </c>
      <c r="AQ92" s="22">
        <f t="shared" si="130"/>
        <v>550742.11654000008</v>
      </c>
      <c r="AR92" s="22">
        <f t="shared" si="131"/>
        <v>550742.11654000008</v>
      </c>
      <c r="AS92" s="22">
        <f t="shared" si="132"/>
        <v>550742.11654000008</v>
      </c>
      <c r="AT92" s="22">
        <f t="shared" si="133"/>
        <v>550742.11654000008</v>
      </c>
      <c r="AU92" s="22">
        <f t="shared" si="134"/>
        <v>550742.11654000008</v>
      </c>
      <c r="AV92" s="22">
        <f t="shared" si="135"/>
        <v>550742.11654000008</v>
      </c>
      <c r="AW92" s="22">
        <f t="shared" si="136"/>
        <v>550742.11654000008</v>
      </c>
      <c r="AX92" s="22">
        <f t="shared" si="137"/>
        <v>550742.11654000008</v>
      </c>
      <c r="AY92" s="22">
        <f t="shared" si="138"/>
        <v>550742.11654000008</v>
      </c>
      <c r="AZ92" s="22">
        <f t="shared" si="139"/>
        <v>550742.11654000008</v>
      </c>
      <c r="BA92" s="22">
        <f t="shared" si="140"/>
        <v>550742.11654000008</v>
      </c>
      <c r="BB92" s="22">
        <f t="shared" si="141"/>
        <v>550742.11654000008</v>
      </c>
      <c r="BC92" s="23">
        <f t="shared" si="98"/>
        <v>11014842.330799999</v>
      </c>
      <c r="BD92" s="20">
        <f t="shared" si="99"/>
        <v>137837.15</v>
      </c>
      <c r="BE92" s="24">
        <f t="shared" si="100"/>
        <v>2756743</v>
      </c>
      <c r="BF92" s="34">
        <v>45084</v>
      </c>
      <c r="BG92" s="34">
        <v>46113</v>
      </c>
      <c r="BH92" s="31" t="s">
        <v>103</v>
      </c>
      <c r="BI92" s="17">
        <v>0</v>
      </c>
      <c r="BJ92" s="17">
        <v>0</v>
      </c>
    </row>
    <row r="93" spans="1:62" x14ac:dyDescent="0.25">
      <c r="A93" s="31" t="s">
        <v>329</v>
      </c>
      <c r="B93" s="31" t="s">
        <v>0</v>
      </c>
      <c r="C93" s="31" t="s">
        <v>207</v>
      </c>
      <c r="D93" s="31" t="s">
        <v>330</v>
      </c>
      <c r="E93" s="31" t="s">
        <v>331</v>
      </c>
      <c r="F93" s="31" t="s">
        <v>308</v>
      </c>
      <c r="G93" s="32">
        <v>3</v>
      </c>
      <c r="H93" s="32">
        <v>3</v>
      </c>
      <c r="I93" s="5">
        <v>5636347</v>
      </c>
      <c r="J93" s="33">
        <v>102</v>
      </c>
      <c r="K93" s="31" t="s">
        <v>111</v>
      </c>
      <c r="L93" s="31" t="s">
        <v>111</v>
      </c>
      <c r="M93" s="31" t="s">
        <v>111</v>
      </c>
      <c r="N93" s="33">
        <f t="shared" si="120"/>
        <v>102</v>
      </c>
      <c r="O93" s="36">
        <f t="shared" si="121"/>
        <v>0.10199999999999999</v>
      </c>
      <c r="P93" s="36">
        <f t="shared" ref="P93:AH93" si="146">O93</f>
        <v>0.10199999999999999</v>
      </c>
      <c r="Q93" s="36">
        <f t="shared" si="146"/>
        <v>0.10199999999999999</v>
      </c>
      <c r="R93" s="36">
        <f t="shared" si="146"/>
        <v>0.10199999999999999</v>
      </c>
      <c r="S93" s="36">
        <f t="shared" si="146"/>
        <v>0.10199999999999999</v>
      </c>
      <c r="T93" s="36">
        <f t="shared" si="146"/>
        <v>0.10199999999999999</v>
      </c>
      <c r="U93" s="36">
        <f t="shared" si="146"/>
        <v>0.10199999999999999</v>
      </c>
      <c r="V93" s="36">
        <f t="shared" si="146"/>
        <v>0.10199999999999999</v>
      </c>
      <c r="W93" s="36">
        <f t="shared" si="146"/>
        <v>0.10199999999999999</v>
      </c>
      <c r="X93" s="36">
        <f t="shared" si="146"/>
        <v>0.10199999999999999</v>
      </c>
      <c r="Y93" s="36">
        <f t="shared" si="146"/>
        <v>0.10199999999999999</v>
      </c>
      <c r="Z93" s="36">
        <f t="shared" si="146"/>
        <v>0.10199999999999999</v>
      </c>
      <c r="AA93" s="36">
        <f t="shared" si="146"/>
        <v>0.10199999999999999</v>
      </c>
      <c r="AB93" s="36">
        <f t="shared" si="146"/>
        <v>0.10199999999999999</v>
      </c>
      <c r="AC93" s="36">
        <f t="shared" si="146"/>
        <v>0.10199999999999999</v>
      </c>
      <c r="AD93" s="36">
        <f t="shared" si="146"/>
        <v>0.10199999999999999</v>
      </c>
      <c r="AE93" s="36">
        <f t="shared" si="146"/>
        <v>0.10199999999999999</v>
      </c>
      <c r="AF93" s="36">
        <f t="shared" si="146"/>
        <v>0.10199999999999999</v>
      </c>
      <c r="AG93" s="36">
        <f t="shared" si="146"/>
        <v>0.10199999999999999</v>
      </c>
      <c r="AH93" s="36">
        <f t="shared" si="146"/>
        <v>0.10199999999999999</v>
      </c>
      <c r="AI93" s="22">
        <f t="shared" si="78"/>
        <v>574907.39399999997</v>
      </c>
      <c r="AJ93" s="22">
        <f t="shared" si="123"/>
        <v>574907.39399999997</v>
      </c>
      <c r="AK93" s="22">
        <f t="shared" si="124"/>
        <v>574907.39399999997</v>
      </c>
      <c r="AL93" s="22">
        <f t="shared" si="125"/>
        <v>574907.39399999997</v>
      </c>
      <c r="AM93" s="22">
        <f t="shared" si="126"/>
        <v>574907.39399999997</v>
      </c>
      <c r="AN93" s="22">
        <f t="shared" si="127"/>
        <v>574907.39399999997</v>
      </c>
      <c r="AO93" s="22">
        <f t="shared" si="128"/>
        <v>574907.39399999997</v>
      </c>
      <c r="AP93" s="22">
        <f t="shared" si="129"/>
        <v>574907.39399999997</v>
      </c>
      <c r="AQ93" s="22">
        <f t="shared" si="130"/>
        <v>574907.39399999997</v>
      </c>
      <c r="AR93" s="22">
        <f t="shared" si="131"/>
        <v>574907.39399999997</v>
      </c>
      <c r="AS93" s="22">
        <f t="shared" si="132"/>
        <v>574907.39399999997</v>
      </c>
      <c r="AT93" s="22">
        <f t="shared" si="133"/>
        <v>574907.39399999997</v>
      </c>
      <c r="AU93" s="22">
        <f t="shared" si="134"/>
        <v>574907.39399999997</v>
      </c>
      <c r="AV93" s="22">
        <f t="shared" si="135"/>
        <v>574907.39399999997</v>
      </c>
      <c r="AW93" s="22">
        <f t="shared" si="136"/>
        <v>574907.39399999997</v>
      </c>
      <c r="AX93" s="22">
        <f t="shared" si="137"/>
        <v>574907.39399999997</v>
      </c>
      <c r="AY93" s="22">
        <f t="shared" si="138"/>
        <v>574907.39399999997</v>
      </c>
      <c r="AZ93" s="22">
        <f t="shared" si="139"/>
        <v>574907.39399999997</v>
      </c>
      <c r="BA93" s="22">
        <f t="shared" si="140"/>
        <v>574907.39399999997</v>
      </c>
      <c r="BB93" s="22">
        <f t="shared" si="141"/>
        <v>574907.39399999997</v>
      </c>
      <c r="BC93" s="23">
        <f t="shared" si="98"/>
        <v>11498147.879999999</v>
      </c>
      <c r="BD93" s="20">
        <f t="shared" si="99"/>
        <v>140908.67500000002</v>
      </c>
      <c r="BE93" s="24">
        <f t="shared" si="100"/>
        <v>2818173.5000000005</v>
      </c>
      <c r="BF93" s="34">
        <v>45084</v>
      </c>
      <c r="BG93" s="34">
        <v>45778</v>
      </c>
      <c r="BH93" s="31" t="s">
        <v>103</v>
      </c>
      <c r="BI93" s="17">
        <v>0</v>
      </c>
      <c r="BJ93" s="17">
        <v>0</v>
      </c>
    </row>
    <row r="94" spans="1:62" x14ac:dyDescent="0.25">
      <c r="A94" s="31" t="s">
        <v>332</v>
      </c>
      <c r="B94" s="31" t="s">
        <v>0</v>
      </c>
      <c r="C94" s="31" t="s">
        <v>333</v>
      </c>
      <c r="D94" s="31" t="s">
        <v>10</v>
      </c>
      <c r="E94" s="31" t="s">
        <v>334</v>
      </c>
      <c r="F94" s="31" t="s">
        <v>308</v>
      </c>
      <c r="G94" s="32">
        <v>5</v>
      </c>
      <c r="H94" s="32">
        <v>5</v>
      </c>
      <c r="I94" s="5">
        <v>8882419.5899999999</v>
      </c>
      <c r="J94" s="33">
        <v>102.9</v>
      </c>
      <c r="K94" s="31" t="s">
        <v>111</v>
      </c>
      <c r="L94" s="31" t="s">
        <v>111</v>
      </c>
      <c r="M94" s="31" t="s">
        <v>111</v>
      </c>
      <c r="N94" s="33">
        <f t="shared" si="120"/>
        <v>102.9</v>
      </c>
      <c r="O94" s="36">
        <f t="shared" si="121"/>
        <v>0.10290000000000001</v>
      </c>
      <c r="P94" s="36">
        <f t="shared" ref="P94:AH94" si="147">O94</f>
        <v>0.10290000000000001</v>
      </c>
      <c r="Q94" s="36">
        <f t="shared" si="147"/>
        <v>0.10290000000000001</v>
      </c>
      <c r="R94" s="36">
        <f t="shared" si="147"/>
        <v>0.10290000000000001</v>
      </c>
      <c r="S94" s="36">
        <f t="shared" si="147"/>
        <v>0.10290000000000001</v>
      </c>
      <c r="T94" s="36">
        <f t="shared" si="147"/>
        <v>0.10290000000000001</v>
      </c>
      <c r="U94" s="36">
        <f t="shared" si="147"/>
        <v>0.10290000000000001</v>
      </c>
      <c r="V94" s="36">
        <f t="shared" si="147"/>
        <v>0.10290000000000001</v>
      </c>
      <c r="W94" s="36">
        <f t="shared" si="147"/>
        <v>0.10290000000000001</v>
      </c>
      <c r="X94" s="36">
        <f t="shared" si="147"/>
        <v>0.10290000000000001</v>
      </c>
      <c r="Y94" s="36">
        <f t="shared" si="147"/>
        <v>0.10290000000000001</v>
      </c>
      <c r="Z94" s="36">
        <f t="shared" si="147"/>
        <v>0.10290000000000001</v>
      </c>
      <c r="AA94" s="36">
        <f t="shared" si="147"/>
        <v>0.10290000000000001</v>
      </c>
      <c r="AB94" s="36">
        <f t="shared" si="147"/>
        <v>0.10290000000000001</v>
      </c>
      <c r="AC94" s="36">
        <f t="shared" si="147"/>
        <v>0.10290000000000001</v>
      </c>
      <c r="AD94" s="36">
        <f t="shared" si="147"/>
        <v>0.10290000000000001</v>
      </c>
      <c r="AE94" s="36">
        <f t="shared" si="147"/>
        <v>0.10290000000000001</v>
      </c>
      <c r="AF94" s="36">
        <f t="shared" si="147"/>
        <v>0.10290000000000001</v>
      </c>
      <c r="AG94" s="36">
        <f t="shared" si="147"/>
        <v>0.10290000000000001</v>
      </c>
      <c r="AH94" s="36">
        <f t="shared" si="147"/>
        <v>0.10290000000000001</v>
      </c>
      <c r="AI94" s="22">
        <f t="shared" si="78"/>
        <v>914000.97581099998</v>
      </c>
      <c r="AJ94" s="22">
        <f t="shared" si="123"/>
        <v>914000.97581099998</v>
      </c>
      <c r="AK94" s="22">
        <f t="shared" si="124"/>
        <v>914000.97581099998</v>
      </c>
      <c r="AL94" s="22">
        <f t="shared" si="125"/>
        <v>914000.97581099998</v>
      </c>
      <c r="AM94" s="22">
        <f t="shared" si="126"/>
        <v>914000.97581099998</v>
      </c>
      <c r="AN94" s="22">
        <f t="shared" si="127"/>
        <v>914000.97581099998</v>
      </c>
      <c r="AO94" s="22">
        <f t="shared" si="128"/>
        <v>914000.97581099998</v>
      </c>
      <c r="AP94" s="22">
        <f t="shared" si="129"/>
        <v>914000.97581099998</v>
      </c>
      <c r="AQ94" s="22">
        <f t="shared" si="130"/>
        <v>914000.97581099998</v>
      </c>
      <c r="AR94" s="22">
        <f t="shared" si="131"/>
        <v>914000.97581099998</v>
      </c>
      <c r="AS94" s="22">
        <f t="shared" si="132"/>
        <v>914000.97581099998</v>
      </c>
      <c r="AT94" s="22">
        <f t="shared" si="133"/>
        <v>914000.97581099998</v>
      </c>
      <c r="AU94" s="22">
        <f t="shared" si="134"/>
        <v>914000.97581099998</v>
      </c>
      <c r="AV94" s="22">
        <f t="shared" si="135"/>
        <v>914000.97581099998</v>
      </c>
      <c r="AW94" s="22">
        <f t="shared" si="136"/>
        <v>914000.97581099998</v>
      </c>
      <c r="AX94" s="22">
        <f t="shared" si="137"/>
        <v>914000.97581099998</v>
      </c>
      <c r="AY94" s="22">
        <f t="shared" si="138"/>
        <v>914000.97581099998</v>
      </c>
      <c r="AZ94" s="22">
        <f t="shared" si="139"/>
        <v>914000.97581099998</v>
      </c>
      <c r="BA94" s="22">
        <f t="shared" si="140"/>
        <v>914000.97581099998</v>
      </c>
      <c r="BB94" s="22">
        <f t="shared" si="141"/>
        <v>914000.97581099998</v>
      </c>
      <c r="BC94" s="23">
        <f t="shared" si="98"/>
        <v>18280019.516220007</v>
      </c>
      <c r="BD94" s="20">
        <f t="shared" si="99"/>
        <v>222060.48975000001</v>
      </c>
      <c r="BE94" s="24">
        <f t="shared" si="100"/>
        <v>4441209.7949999999</v>
      </c>
      <c r="BF94" s="34">
        <v>45084</v>
      </c>
      <c r="BG94" s="34">
        <v>46130</v>
      </c>
      <c r="BH94" s="31" t="s">
        <v>103</v>
      </c>
      <c r="BI94" s="17">
        <v>0</v>
      </c>
      <c r="BJ94" s="17">
        <v>0</v>
      </c>
    </row>
    <row r="95" spans="1:62" x14ac:dyDescent="0.25">
      <c r="A95" s="31" t="s">
        <v>335</v>
      </c>
      <c r="B95" s="31" t="s">
        <v>0</v>
      </c>
      <c r="C95" s="31" t="s">
        <v>336</v>
      </c>
      <c r="D95" s="31" t="s">
        <v>10</v>
      </c>
      <c r="E95" s="31" t="s">
        <v>337</v>
      </c>
      <c r="F95" s="31" t="s">
        <v>308</v>
      </c>
      <c r="G95" s="32">
        <v>5</v>
      </c>
      <c r="H95" s="32">
        <v>5</v>
      </c>
      <c r="I95" s="5">
        <v>8844270.9299999997</v>
      </c>
      <c r="J95" s="33">
        <v>104.1</v>
      </c>
      <c r="K95" s="31" t="s">
        <v>111</v>
      </c>
      <c r="L95" s="31" t="s">
        <v>111</v>
      </c>
      <c r="M95" s="31" t="s">
        <v>111</v>
      </c>
      <c r="N95" s="33">
        <f t="shared" si="120"/>
        <v>104.1</v>
      </c>
      <c r="O95" s="36">
        <f t="shared" si="121"/>
        <v>0.1041</v>
      </c>
      <c r="P95" s="36">
        <f t="shared" ref="P95:AH95" si="148">O95</f>
        <v>0.1041</v>
      </c>
      <c r="Q95" s="36">
        <f t="shared" si="148"/>
        <v>0.1041</v>
      </c>
      <c r="R95" s="36">
        <f t="shared" si="148"/>
        <v>0.1041</v>
      </c>
      <c r="S95" s="36">
        <f t="shared" si="148"/>
        <v>0.1041</v>
      </c>
      <c r="T95" s="36">
        <f t="shared" si="148"/>
        <v>0.1041</v>
      </c>
      <c r="U95" s="36">
        <f t="shared" si="148"/>
        <v>0.1041</v>
      </c>
      <c r="V95" s="36">
        <f t="shared" si="148"/>
        <v>0.1041</v>
      </c>
      <c r="W95" s="36">
        <f t="shared" si="148"/>
        <v>0.1041</v>
      </c>
      <c r="X95" s="36">
        <f t="shared" si="148"/>
        <v>0.1041</v>
      </c>
      <c r="Y95" s="36">
        <f t="shared" si="148"/>
        <v>0.1041</v>
      </c>
      <c r="Z95" s="36">
        <f t="shared" si="148"/>
        <v>0.1041</v>
      </c>
      <c r="AA95" s="36">
        <f t="shared" si="148"/>
        <v>0.1041</v>
      </c>
      <c r="AB95" s="36">
        <f t="shared" si="148"/>
        <v>0.1041</v>
      </c>
      <c r="AC95" s="36">
        <f t="shared" si="148"/>
        <v>0.1041</v>
      </c>
      <c r="AD95" s="36">
        <f t="shared" si="148"/>
        <v>0.1041</v>
      </c>
      <c r="AE95" s="36">
        <f t="shared" si="148"/>
        <v>0.1041</v>
      </c>
      <c r="AF95" s="36">
        <f t="shared" si="148"/>
        <v>0.1041</v>
      </c>
      <c r="AG95" s="36">
        <f t="shared" si="148"/>
        <v>0.1041</v>
      </c>
      <c r="AH95" s="36">
        <f t="shared" si="148"/>
        <v>0.1041</v>
      </c>
      <c r="AI95" s="22">
        <f t="shared" si="78"/>
        <v>920688.60381299991</v>
      </c>
      <c r="AJ95" s="22">
        <f t="shared" si="123"/>
        <v>920688.60381299991</v>
      </c>
      <c r="AK95" s="22">
        <f t="shared" si="124"/>
        <v>920688.60381299991</v>
      </c>
      <c r="AL95" s="22">
        <f t="shared" si="125"/>
        <v>920688.60381299991</v>
      </c>
      <c r="AM95" s="22">
        <f t="shared" si="126"/>
        <v>920688.60381299991</v>
      </c>
      <c r="AN95" s="22">
        <f t="shared" si="127"/>
        <v>920688.60381299991</v>
      </c>
      <c r="AO95" s="22">
        <f t="shared" si="128"/>
        <v>920688.60381299991</v>
      </c>
      <c r="AP95" s="22">
        <f t="shared" si="129"/>
        <v>920688.60381299991</v>
      </c>
      <c r="AQ95" s="22">
        <f t="shared" si="130"/>
        <v>920688.60381299991</v>
      </c>
      <c r="AR95" s="22">
        <f t="shared" si="131"/>
        <v>920688.60381299991</v>
      </c>
      <c r="AS95" s="22">
        <f t="shared" si="132"/>
        <v>920688.60381299991</v>
      </c>
      <c r="AT95" s="22">
        <f t="shared" si="133"/>
        <v>920688.60381299991</v>
      </c>
      <c r="AU95" s="22">
        <f t="shared" si="134"/>
        <v>920688.60381299991</v>
      </c>
      <c r="AV95" s="22">
        <f t="shared" si="135"/>
        <v>920688.60381299991</v>
      </c>
      <c r="AW95" s="22">
        <f t="shared" si="136"/>
        <v>920688.60381299991</v>
      </c>
      <c r="AX95" s="22">
        <f t="shared" si="137"/>
        <v>920688.60381299991</v>
      </c>
      <c r="AY95" s="22">
        <f t="shared" si="138"/>
        <v>920688.60381299991</v>
      </c>
      <c r="AZ95" s="22">
        <f t="shared" si="139"/>
        <v>920688.60381299991</v>
      </c>
      <c r="BA95" s="22">
        <f t="shared" si="140"/>
        <v>920688.60381299991</v>
      </c>
      <c r="BB95" s="22">
        <f t="shared" si="141"/>
        <v>920688.60381299991</v>
      </c>
      <c r="BC95" s="23">
        <f t="shared" si="98"/>
        <v>18413772.076259997</v>
      </c>
      <c r="BD95" s="20">
        <f t="shared" si="99"/>
        <v>221106.77325</v>
      </c>
      <c r="BE95" s="24">
        <f t="shared" si="100"/>
        <v>4422135.4649999999</v>
      </c>
      <c r="BF95" s="34">
        <v>45084</v>
      </c>
      <c r="BG95" s="34">
        <v>46130</v>
      </c>
      <c r="BH95" s="31" t="s">
        <v>103</v>
      </c>
      <c r="BI95" s="17">
        <v>0</v>
      </c>
      <c r="BJ95" s="17">
        <v>0</v>
      </c>
    </row>
    <row r="96" spans="1:62" x14ac:dyDescent="0.25">
      <c r="A96" s="31" t="s">
        <v>338</v>
      </c>
      <c r="B96" s="31" t="s">
        <v>0</v>
      </c>
      <c r="C96" s="31" t="s">
        <v>339</v>
      </c>
      <c r="D96" s="31" t="s">
        <v>340</v>
      </c>
      <c r="E96" s="31" t="s">
        <v>341</v>
      </c>
      <c r="F96" s="31" t="s">
        <v>15</v>
      </c>
      <c r="G96" s="32">
        <v>1.99</v>
      </c>
      <c r="H96" s="32">
        <v>1.99</v>
      </c>
      <c r="I96" s="5">
        <v>4031435</v>
      </c>
      <c r="J96" s="33">
        <v>104.89</v>
      </c>
      <c r="K96" s="31" t="s">
        <v>111</v>
      </c>
      <c r="L96" s="31" t="s">
        <v>111</v>
      </c>
      <c r="M96" s="31" t="s">
        <v>111</v>
      </c>
      <c r="N96" s="33">
        <f t="shared" si="120"/>
        <v>104.89</v>
      </c>
      <c r="O96" s="36">
        <f t="shared" si="121"/>
        <v>0.10489</v>
      </c>
      <c r="P96" s="36">
        <f t="shared" ref="P96:AH96" si="149">O96</f>
        <v>0.10489</v>
      </c>
      <c r="Q96" s="36">
        <f t="shared" si="149"/>
        <v>0.10489</v>
      </c>
      <c r="R96" s="36">
        <f t="shared" si="149"/>
        <v>0.10489</v>
      </c>
      <c r="S96" s="36">
        <f t="shared" si="149"/>
        <v>0.10489</v>
      </c>
      <c r="T96" s="36">
        <f t="shared" si="149"/>
        <v>0.10489</v>
      </c>
      <c r="U96" s="36">
        <f t="shared" si="149"/>
        <v>0.10489</v>
      </c>
      <c r="V96" s="36">
        <f t="shared" si="149"/>
        <v>0.10489</v>
      </c>
      <c r="W96" s="36">
        <f t="shared" si="149"/>
        <v>0.10489</v>
      </c>
      <c r="X96" s="36">
        <f t="shared" si="149"/>
        <v>0.10489</v>
      </c>
      <c r="Y96" s="36">
        <f t="shared" si="149"/>
        <v>0.10489</v>
      </c>
      <c r="Z96" s="36">
        <f t="shared" si="149"/>
        <v>0.10489</v>
      </c>
      <c r="AA96" s="36">
        <f t="shared" si="149"/>
        <v>0.10489</v>
      </c>
      <c r="AB96" s="36">
        <f t="shared" si="149"/>
        <v>0.10489</v>
      </c>
      <c r="AC96" s="36">
        <f t="shared" si="149"/>
        <v>0.10489</v>
      </c>
      <c r="AD96" s="36">
        <f t="shared" si="149"/>
        <v>0.10489</v>
      </c>
      <c r="AE96" s="36">
        <f t="shared" si="149"/>
        <v>0.10489</v>
      </c>
      <c r="AF96" s="36">
        <f t="shared" si="149"/>
        <v>0.10489</v>
      </c>
      <c r="AG96" s="36">
        <f t="shared" si="149"/>
        <v>0.10489</v>
      </c>
      <c r="AH96" s="36">
        <f t="shared" si="149"/>
        <v>0.10489</v>
      </c>
      <c r="AI96" s="22">
        <f t="shared" si="78"/>
        <v>422857.21714999998</v>
      </c>
      <c r="AJ96" s="22">
        <f t="shared" si="123"/>
        <v>422857.21714999998</v>
      </c>
      <c r="AK96" s="22">
        <f t="shared" si="124"/>
        <v>422857.21714999998</v>
      </c>
      <c r="AL96" s="22">
        <f t="shared" si="125"/>
        <v>422857.21714999998</v>
      </c>
      <c r="AM96" s="22">
        <f t="shared" si="126"/>
        <v>422857.21714999998</v>
      </c>
      <c r="AN96" s="22">
        <f t="shared" si="127"/>
        <v>422857.21714999998</v>
      </c>
      <c r="AO96" s="22">
        <f t="shared" si="128"/>
        <v>422857.21714999998</v>
      </c>
      <c r="AP96" s="22">
        <f t="shared" si="129"/>
        <v>422857.21714999998</v>
      </c>
      <c r="AQ96" s="22">
        <f t="shared" si="130"/>
        <v>422857.21714999998</v>
      </c>
      <c r="AR96" s="22">
        <f t="shared" si="131"/>
        <v>422857.21714999998</v>
      </c>
      <c r="AS96" s="22">
        <f t="shared" si="132"/>
        <v>422857.21714999998</v>
      </c>
      <c r="AT96" s="22">
        <f t="shared" si="133"/>
        <v>422857.21714999998</v>
      </c>
      <c r="AU96" s="22">
        <f t="shared" si="134"/>
        <v>422857.21714999998</v>
      </c>
      <c r="AV96" s="22">
        <f t="shared" si="135"/>
        <v>422857.21714999998</v>
      </c>
      <c r="AW96" s="22">
        <f t="shared" si="136"/>
        <v>422857.21714999998</v>
      </c>
      <c r="AX96" s="22">
        <f t="shared" si="137"/>
        <v>422857.21714999998</v>
      </c>
      <c r="AY96" s="22">
        <f t="shared" si="138"/>
        <v>422857.21714999998</v>
      </c>
      <c r="AZ96" s="22">
        <f t="shared" si="139"/>
        <v>422857.21714999998</v>
      </c>
      <c r="BA96" s="22">
        <f t="shared" si="140"/>
        <v>422857.21714999998</v>
      </c>
      <c r="BB96" s="22">
        <f t="shared" si="141"/>
        <v>422857.21714999998</v>
      </c>
      <c r="BC96" s="23">
        <f t="shared" si="98"/>
        <v>8457144.3430000003</v>
      </c>
      <c r="BD96" s="20">
        <f t="shared" si="99"/>
        <v>100785.875</v>
      </c>
      <c r="BE96" s="24">
        <f t="shared" si="100"/>
        <v>2015717.5</v>
      </c>
      <c r="BF96" s="34">
        <v>45084</v>
      </c>
      <c r="BG96" s="34">
        <v>45628</v>
      </c>
      <c r="BH96" s="31" t="s">
        <v>103</v>
      </c>
      <c r="BI96" s="17">
        <v>0</v>
      </c>
      <c r="BJ96" s="17">
        <v>0</v>
      </c>
    </row>
    <row r="97" spans="1:62" x14ac:dyDescent="0.25">
      <c r="A97" s="31" t="s">
        <v>342</v>
      </c>
      <c r="B97" s="31" t="s">
        <v>0</v>
      </c>
      <c r="C97" s="31" t="s">
        <v>343</v>
      </c>
      <c r="D97" s="31" t="s">
        <v>10</v>
      </c>
      <c r="E97" s="31" t="s">
        <v>344</v>
      </c>
      <c r="F97" s="31" t="s">
        <v>308</v>
      </c>
      <c r="G97" s="32">
        <v>4.5</v>
      </c>
      <c r="H97" s="32">
        <v>3.0350000000000001</v>
      </c>
      <c r="I97" s="5">
        <v>4765627</v>
      </c>
      <c r="J97" s="33">
        <v>107.9</v>
      </c>
      <c r="K97" s="31" t="s">
        <v>111</v>
      </c>
      <c r="L97" s="31" t="s">
        <v>111</v>
      </c>
      <c r="M97" s="31" t="s">
        <v>111</v>
      </c>
      <c r="N97" s="33">
        <f t="shared" si="120"/>
        <v>107.9</v>
      </c>
      <c r="O97" s="36">
        <f t="shared" si="121"/>
        <v>0.10790000000000001</v>
      </c>
      <c r="P97" s="36">
        <f t="shared" ref="P97:AH97" si="150">O97</f>
        <v>0.10790000000000001</v>
      </c>
      <c r="Q97" s="36">
        <f t="shared" si="150"/>
        <v>0.10790000000000001</v>
      </c>
      <c r="R97" s="36">
        <f t="shared" si="150"/>
        <v>0.10790000000000001</v>
      </c>
      <c r="S97" s="36">
        <f t="shared" si="150"/>
        <v>0.10790000000000001</v>
      </c>
      <c r="T97" s="36">
        <f t="shared" si="150"/>
        <v>0.10790000000000001</v>
      </c>
      <c r="U97" s="36">
        <f t="shared" si="150"/>
        <v>0.10790000000000001</v>
      </c>
      <c r="V97" s="36">
        <f t="shared" si="150"/>
        <v>0.10790000000000001</v>
      </c>
      <c r="W97" s="36">
        <f t="shared" si="150"/>
        <v>0.10790000000000001</v>
      </c>
      <c r="X97" s="36">
        <f t="shared" si="150"/>
        <v>0.10790000000000001</v>
      </c>
      <c r="Y97" s="36">
        <f t="shared" si="150"/>
        <v>0.10790000000000001</v>
      </c>
      <c r="Z97" s="36">
        <f t="shared" si="150"/>
        <v>0.10790000000000001</v>
      </c>
      <c r="AA97" s="36">
        <f t="shared" si="150"/>
        <v>0.10790000000000001</v>
      </c>
      <c r="AB97" s="36">
        <f t="shared" si="150"/>
        <v>0.10790000000000001</v>
      </c>
      <c r="AC97" s="36">
        <f t="shared" si="150"/>
        <v>0.10790000000000001</v>
      </c>
      <c r="AD97" s="36">
        <f t="shared" si="150"/>
        <v>0.10790000000000001</v>
      </c>
      <c r="AE97" s="36">
        <f t="shared" si="150"/>
        <v>0.10790000000000001</v>
      </c>
      <c r="AF97" s="36">
        <f t="shared" si="150"/>
        <v>0.10790000000000001</v>
      </c>
      <c r="AG97" s="36">
        <f t="shared" si="150"/>
        <v>0.10790000000000001</v>
      </c>
      <c r="AH97" s="36">
        <f t="shared" si="150"/>
        <v>0.10790000000000001</v>
      </c>
      <c r="AI97" s="22">
        <f t="shared" si="78"/>
        <v>514211.15330000006</v>
      </c>
      <c r="AJ97" s="22">
        <f t="shared" si="123"/>
        <v>514211.15330000006</v>
      </c>
      <c r="AK97" s="22">
        <f t="shared" si="124"/>
        <v>514211.15330000006</v>
      </c>
      <c r="AL97" s="22">
        <f t="shared" si="125"/>
        <v>514211.15330000006</v>
      </c>
      <c r="AM97" s="22">
        <f t="shared" si="126"/>
        <v>514211.15330000006</v>
      </c>
      <c r="AN97" s="22">
        <f t="shared" si="127"/>
        <v>514211.15330000006</v>
      </c>
      <c r="AO97" s="22">
        <f t="shared" si="128"/>
        <v>514211.15330000006</v>
      </c>
      <c r="AP97" s="22">
        <f t="shared" si="129"/>
        <v>514211.15330000006</v>
      </c>
      <c r="AQ97" s="22">
        <f t="shared" si="130"/>
        <v>514211.15330000006</v>
      </c>
      <c r="AR97" s="22">
        <f t="shared" si="131"/>
        <v>514211.15330000006</v>
      </c>
      <c r="AS97" s="22">
        <f t="shared" si="132"/>
        <v>514211.15330000006</v>
      </c>
      <c r="AT97" s="22">
        <f t="shared" si="133"/>
        <v>514211.15330000006</v>
      </c>
      <c r="AU97" s="22">
        <f t="shared" si="134"/>
        <v>514211.15330000006</v>
      </c>
      <c r="AV97" s="22">
        <f t="shared" si="135"/>
        <v>514211.15330000006</v>
      </c>
      <c r="AW97" s="22">
        <f t="shared" si="136"/>
        <v>514211.15330000006</v>
      </c>
      <c r="AX97" s="22">
        <f t="shared" si="137"/>
        <v>514211.15330000006</v>
      </c>
      <c r="AY97" s="22">
        <f t="shared" si="138"/>
        <v>514211.15330000006</v>
      </c>
      <c r="AZ97" s="22">
        <f t="shared" si="139"/>
        <v>514211.15330000006</v>
      </c>
      <c r="BA97" s="22">
        <f t="shared" si="140"/>
        <v>514211.15330000006</v>
      </c>
      <c r="BB97" s="22">
        <f t="shared" si="141"/>
        <v>514211.15330000006</v>
      </c>
      <c r="BC97" s="23">
        <f t="shared" si="98"/>
        <v>10284223.066000003</v>
      </c>
      <c r="BD97" s="20">
        <f t="shared" si="99"/>
        <v>119140.675</v>
      </c>
      <c r="BE97" s="24">
        <f t="shared" si="100"/>
        <v>2382813.5</v>
      </c>
      <c r="BF97" s="34">
        <v>45084</v>
      </c>
      <c r="BG97" s="34">
        <v>46130</v>
      </c>
      <c r="BH97" s="31" t="s">
        <v>103</v>
      </c>
      <c r="BI97" s="17">
        <v>0</v>
      </c>
      <c r="BJ97" s="17">
        <v>0</v>
      </c>
    </row>
    <row r="98" spans="1:62" x14ac:dyDescent="0.25">
      <c r="A98" s="31" t="s">
        <v>345</v>
      </c>
      <c r="B98" s="31" t="s">
        <v>32</v>
      </c>
      <c r="C98" s="31" t="s">
        <v>346</v>
      </c>
      <c r="D98" s="31" t="s">
        <v>317</v>
      </c>
      <c r="E98" s="31" t="s">
        <v>347</v>
      </c>
      <c r="F98" s="31" t="s">
        <v>308</v>
      </c>
      <c r="G98" s="32">
        <v>2.125</v>
      </c>
      <c r="H98" s="32"/>
      <c r="I98" s="5">
        <v>3627684</v>
      </c>
      <c r="J98" s="33">
        <v>109.89</v>
      </c>
      <c r="K98" s="31" t="s">
        <v>111</v>
      </c>
      <c r="L98" s="31" t="s">
        <v>111</v>
      </c>
      <c r="M98" s="31" t="s">
        <v>111</v>
      </c>
      <c r="N98" s="33">
        <f t="shared" si="120"/>
        <v>109.89</v>
      </c>
      <c r="O98" s="36">
        <f t="shared" si="121"/>
        <v>0.10989</v>
      </c>
      <c r="P98" s="36">
        <f t="shared" ref="P98:AH98" si="151">O98</f>
        <v>0.10989</v>
      </c>
      <c r="Q98" s="36">
        <f t="shared" si="151"/>
        <v>0.10989</v>
      </c>
      <c r="R98" s="36">
        <f t="shared" si="151"/>
        <v>0.10989</v>
      </c>
      <c r="S98" s="36">
        <f t="shared" si="151"/>
        <v>0.10989</v>
      </c>
      <c r="T98" s="36">
        <f t="shared" si="151"/>
        <v>0.10989</v>
      </c>
      <c r="U98" s="36">
        <f t="shared" si="151"/>
        <v>0.10989</v>
      </c>
      <c r="V98" s="36">
        <f t="shared" si="151"/>
        <v>0.10989</v>
      </c>
      <c r="W98" s="36">
        <f t="shared" si="151"/>
        <v>0.10989</v>
      </c>
      <c r="X98" s="36">
        <f t="shared" si="151"/>
        <v>0.10989</v>
      </c>
      <c r="Y98" s="36">
        <f t="shared" si="151"/>
        <v>0.10989</v>
      </c>
      <c r="Z98" s="36">
        <f t="shared" si="151"/>
        <v>0.10989</v>
      </c>
      <c r="AA98" s="36">
        <f t="shared" si="151"/>
        <v>0.10989</v>
      </c>
      <c r="AB98" s="36">
        <f t="shared" si="151"/>
        <v>0.10989</v>
      </c>
      <c r="AC98" s="36">
        <f t="shared" si="151"/>
        <v>0.10989</v>
      </c>
      <c r="AD98" s="36">
        <f t="shared" si="151"/>
        <v>0.10989</v>
      </c>
      <c r="AE98" s="36">
        <f t="shared" si="151"/>
        <v>0.10989</v>
      </c>
      <c r="AF98" s="36">
        <f t="shared" si="151"/>
        <v>0.10989</v>
      </c>
      <c r="AG98" s="36">
        <f t="shared" si="151"/>
        <v>0.10989</v>
      </c>
      <c r="AH98" s="36">
        <f t="shared" si="151"/>
        <v>0.10989</v>
      </c>
      <c r="AI98" s="22">
        <f t="shared" si="78"/>
        <v>398646.19475999998</v>
      </c>
      <c r="AJ98" s="22">
        <f t="shared" si="123"/>
        <v>398646.19475999998</v>
      </c>
      <c r="AK98" s="22">
        <f t="shared" si="124"/>
        <v>398646.19475999998</v>
      </c>
      <c r="AL98" s="22">
        <f t="shared" si="125"/>
        <v>398646.19475999998</v>
      </c>
      <c r="AM98" s="22">
        <f t="shared" si="126"/>
        <v>398646.19475999998</v>
      </c>
      <c r="AN98" s="22">
        <f t="shared" si="127"/>
        <v>398646.19475999998</v>
      </c>
      <c r="AO98" s="22">
        <f t="shared" si="128"/>
        <v>398646.19475999998</v>
      </c>
      <c r="AP98" s="22">
        <f t="shared" si="129"/>
        <v>398646.19475999998</v>
      </c>
      <c r="AQ98" s="22">
        <f t="shared" si="130"/>
        <v>398646.19475999998</v>
      </c>
      <c r="AR98" s="22">
        <f t="shared" si="131"/>
        <v>398646.19475999998</v>
      </c>
      <c r="AS98" s="22">
        <f t="shared" si="132"/>
        <v>398646.19475999998</v>
      </c>
      <c r="AT98" s="22">
        <f t="shared" si="133"/>
        <v>398646.19475999998</v>
      </c>
      <c r="AU98" s="22">
        <f t="shared" si="134"/>
        <v>398646.19475999998</v>
      </c>
      <c r="AV98" s="22">
        <f t="shared" si="135"/>
        <v>398646.19475999998</v>
      </c>
      <c r="AW98" s="22">
        <f t="shared" si="136"/>
        <v>398646.19475999998</v>
      </c>
      <c r="AX98" s="22">
        <f t="shared" si="137"/>
        <v>398646.19475999998</v>
      </c>
      <c r="AY98" s="22">
        <f t="shared" si="138"/>
        <v>398646.19475999998</v>
      </c>
      <c r="AZ98" s="22">
        <f t="shared" si="139"/>
        <v>398646.19475999998</v>
      </c>
      <c r="BA98" s="22">
        <f t="shared" si="140"/>
        <v>398646.19475999998</v>
      </c>
      <c r="BB98" s="22">
        <f t="shared" si="141"/>
        <v>398646.19475999998</v>
      </c>
      <c r="BC98" s="23">
        <f t="shared" si="98"/>
        <v>7972923.895200002</v>
      </c>
      <c r="BD98" s="20">
        <f t="shared" si="99"/>
        <v>90692.1</v>
      </c>
      <c r="BE98" s="24">
        <f t="shared" si="100"/>
        <v>1813842</v>
      </c>
      <c r="BF98" s="31"/>
      <c r="BG98" s="31"/>
      <c r="BH98" s="31" t="s">
        <v>103</v>
      </c>
      <c r="BI98" s="17">
        <v>0</v>
      </c>
      <c r="BJ98" s="17">
        <v>0</v>
      </c>
    </row>
    <row r="99" spans="1:62" x14ac:dyDescent="0.25">
      <c r="A99" s="31" t="s">
        <v>348</v>
      </c>
      <c r="B99" s="31" t="s">
        <v>32</v>
      </c>
      <c r="C99" s="31" t="s">
        <v>349</v>
      </c>
      <c r="D99" s="31" t="s">
        <v>10</v>
      </c>
      <c r="E99" s="31" t="s">
        <v>11</v>
      </c>
      <c r="F99" s="31" t="s">
        <v>308</v>
      </c>
      <c r="G99" s="32">
        <v>4</v>
      </c>
      <c r="H99" s="32"/>
      <c r="I99" s="5">
        <v>6429633.21</v>
      </c>
      <c r="J99" s="33">
        <v>113</v>
      </c>
      <c r="K99" s="31" t="s">
        <v>111</v>
      </c>
      <c r="L99" s="31" t="s">
        <v>111</v>
      </c>
      <c r="M99" s="31" t="s">
        <v>111</v>
      </c>
      <c r="N99" s="33">
        <f t="shared" si="120"/>
        <v>113</v>
      </c>
      <c r="O99" s="36">
        <f t="shared" si="121"/>
        <v>0.113</v>
      </c>
      <c r="P99" s="36">
        <f t="shared" ref="P99:AH99" si="152">O99</f>
        <v>0.113</v>
      </c>
      <c r="Q99" s="36">
        <f t="shared" si="152"/>
        <v>0.113</v>
      </c>
      <c r="R99" s="36">
        <f t="shared" si="152"/>
        <v>0.113</v>
      </c>
      <c r="S99" s="36">
        <f t="shared" si="152"/>
        <v>0.113</v>
      </c>
      <c r="T99" s="36">
        <f t="shared" si="152"/>
        <v>0.113</v>
      </c>
      <c r="U99" s="36">
        <f t="shared" si="152"/>
        <v>0.113</v>
      </c>
      <c r="V99" s="36">
        <f t="shared" si="152"/>
        <v>0.113</v>
      </c>
      <c r="W99" s="36">
        <f t="shared" si="152"/>
        <v>0.113</v>
      </c>
      <c r="X99" s="36">
        <f t="shared" si="152"/>
        <v>0.113</v>
      </c>
      <c r="Y99" s="36">
        <f t="shared" si="152"/>
        <v>0.113</v>
      </c>
      <c r="Z99" s="36">
        <f t="shared" si="152"/>
        <v>0.113</v>
      </c>
      <c r="AA99" s="36">
        <f t="shared" si="152"/>
        <v>0.113</v>
      </c>
      <c r="AB99" s="36">
        <f t="shared" si="152"/>
        <v>0.113</v>
      </c>
      <c r="AC99" s="36">
        <f t="shared" si="152"/>
        <v>0.113</v>
      </c>
      <c r="AD99" s="36">
        <f t="shared" si="152"/>
        <v>0.113</v>
      </c>
      <c r="AE99" s="36">
        <f t="shared" si="152"/>
        <v>0.113</v>
      </c>
      <c r="AF99" s="36">
        <f t="shared" si="152"/>
        <v>0.113</v>
      </c>
      <c r="AG99" s="36">
        <f t="shared" si="152"/>
        <v>0.113</v>
      </c>
      <c r="AH99" s="36">
        <f t="shared" si="152"/>
        <v>0.113</v>
      </c>
      <c r="AI99" s="22">
        <f t="shared" si="78"/>
        <v>726548.55273</v>
      </c>
      <c r="AJ99" s="22">
        <f t="shared" si="123"/>
        <v>726548.55273</v>
      </c>
      <c r="AK99" s="22">
        <f t="shared" si="124"/>
        <v>726548.55273</v>
      </c>
      <c r="AL99" s="22">
        <f t="shared" si="125"/>
        <v>726548.55273</v>
      </c>
      <c r="AM99" s="22">
        <f t="shared" si="126"/>
        <v>726548.55273</v>
      </c>
      <c r="AN99" s="22">
        <f t="shared" si="127"/>
        <v>726548.55273</v>
      </c>
      <c r="AO99" s="22">
        <f t="shared" si="128"/>
        <v>726548.55273</v>
      </c>
      <c r="AP99" s="22">
        <f t="shared" si="129"/>
        <v>726548.55273</v>
      </c>
      <c r="AQ99" s="22">
        <f t="shared" si="130"/>
        <v>726548.55273</v>
      </c>
      <c r="AR99" s="22">
        <f t="shared" si="131"/>
        <v>726548.55273</v>
      </c>
      <c r="AS99" s="22">
        <f t="shared" si="132"/>
        <v>726548.55273</v>
      </c>
      <c r="AT99" s="22">
        <f t="shared" si="133"/>
        <v>726548.55273</v>
      </c>
      <c r="AU99" s="22">
        <f t="shared" si="134"/>
        <v>726548.55273</v>
      </c>
      <c r="AV99" s="22">
        <f t="shared" si="135"/>
        <v>726548.55273</v>
      </c>
      <c r="AW99" s="22">
        <f t="shared" si="136"/>
        <v>726548.55273</v>
      </c>
      <c r="AX99" s="22">
        <f t="shared" si="137"/>
        <v>726548.55273</v>
      </c>
      <c r="AY99" s="22">
        <f t="shared" si="138"/>
        <v>726548.55273</v>
      </c>
      <c r="AZ99" s="22">
        <f t="shared" si="139"/>
        <v>726548.55273</v>
      </c>
      <c r="BA99" s="22">
        <f t="shared" si="140"/>
        <v>726548.55273</v>
      </c>
      <c r="BB99" s="22">
        <f t="shared" si="141"/>
        <v>726548.55273</v>
      </c>
      <c r="BC99" s="23">
        <f t="shared" si="98"/>
        <v>14530971.054599995</v>
      </c>
      <c r="BD99" s="20">
        <f t="shared" si="99"/>
        <v>160740.83025</v>
      </c>
      <c r="BE99" s="24">
        <f t="shared" si="100"/>
        <v>3214816.605</v>
      </c>
      <c r="BF99" s="31"/>
      <c r="BG99" s="31"/>
      <c r="BH99" s="31" t="s">
        <v>103</v>
      </c>
      <c r="BI99" s="17">
        <v>0</v>
      </c>
      <c r="BJ99" s="17">
        <v>0</v>
      </c>
    </row>
    <row r="100" spans="1:62" x14ac:dyDescent="0.25">
      <c r="A100" s="31" t="s">
        <v>350</v>
      </c>
      <c r="B100" s="31" t="s">
        <v>32</v>
      </c>
      <c r="C100" s="31" t="s">
        <v>351</v>
      </c>
      <c r="D100" s="31" t="s">
        <v>10</v>
      </c>
      <c r="E100" s="31" t="s">
        <v>352</v>
      </c>
      <c r="F100" s="31" t="s">
        <v>308</v>
      </c>
      <c r="G100" s="32">
        <v>4</v>
      </c>
      <c r="H100" s="32"/>
      <c r="I100" s="5">
        <v>6751887.1200000001</v>
      </c>
      <c r="J100" s="33">
        <v>115.4</v>
      </c>
      <c r="K100" s="31" t="s">
        <v>111</v>
      </c>
      <c r="L100" s="31" t="s">
        <v>111</v>
      </c>
      <c r="M100" s="31" t="s">
        <v>111</v>
      </c>
      <c r="N100" s="33">
        <f t="shared" si="120"/>
        <v>115.4</v>
      </c>
      <c r="O100" s="36">
        <f t="shared" si="121"/>
        <v>0.1154</v>
      </c>
      <c r="P100" s="36">
        <f t="shared" ref="P100:AH100" si="153">O100</f>
        <v>0.1154</v>
      </c>
      <c r="Q100" s="36">
        <f t="shared" si="153"/>
        <v>0.1154</v>
      </c>
      <c r="R100" s="36">
        <f t="shared" si="153"/>
        <v>0.1154</v>
      </c>
      <c r="S100" s="36">
        <f t="shared" si="153"/>
        <v>0.1154</v>
      </c>
      <c r="T100" s="36">
        <f t="shared" si="153"/>
        <v>0.1154</v>
      </c>
      <c r="U100" s="36">
        <f t="shared" si="153"/>
        <v>0.1154</v>
      </c>
      <c r="V100" s="36">
        <f t="shared" si="153"/>
        <v>0.1154</v>
      </c>
      <c r="W100" s="36">
        <f t="shared" si="153"/>
        <v>0.1154</v>
      </c>
      <c r="X100" s="36">
        <f t="shared" si="153"/>
        <v>0.1154</v>
      </c>
      <c r="Y100" s="36">
        <f t="shared" si="153"/>
        <v>0.1154</v>
      </c>
      <c r="Z100" s="36">
        <f t="shared" si="153"/>
        <v>0.1154</v>
      </c>
      <c r="AA100" s="36">
        <f t="shared" si="153"/>
        <v>0.1154</v>
      </c>
      <c r="AB100" s="36">
        <f t="shared" si="153"/>
        <v>0.1154</v>
      </c>
      <c r="AC100" s="36">
        <f t="shared" si="153"/>
        <v>0.1154</v>
      </c>
      <c r="AD100" s="36">
        <f t="shared" si="153"/>
        <v>0.1154</v>
      </c>
      <c r="AE100" s="36">
        <f t="shared" si="153"/>
        <v>0.1154</v>
      </c>
      <c r="AF100" s="36">
        <f t="shared" si="153"/>
        <v>0.1154</v>
      </c>
      <c r="AG100" s="36">
        <f t="shared" si="153"/>
        <v>0.1154</v>
      </c>
      <c r="AH100" s="36">
        <f t="shared" si="153"/>
        <v>0.1154</v>
      </c>
      <c r="AI100" s="22">
        <f t="shared" si="78"/>
        <v>779167.77364799997</v>
      </c>
      <c r="AJ100" s="22">
        <f t="shared" si="123"/>
        <v>779167.77364799997</v>
      </c>
      <c r="AK100" s="22">
        <f t="shared" si="124"/>
        <v>779167.77364799997</v>
      </c>
      <c r="AL100" s="22">
        <f t="shared" si="125"/>
        <v>779167.77364799997</v>
      </c>
      <c r="AM100" s="22">
        <f t="shared" si="126"/>
        <v>779167.77364799997</v>
      </c>
      <c r="AN100" s="22">
        <f t="shared" si="127"/>
        <v>779167.77364799997</v>
      </c>
      <c r="AO100" s="22">
        <f t="shared" si="128"/>
        <v>779167.77364799997</v>
      </c>
      <c r="AP100" s="22">
        <f t="shared" si="129"/>
        <v>779167.77364799997</v>
      </c>
      <c r="AQ100" s="22">
        <f t="shared" si="130"/>
        <v>779167.77364799997</v>
      </c>
      <c r="AR100" s="22">
        <f t="shared" si="131"/>
        <v>779167.77364799997</v>
      </c>
      <c r="AS100" s="22">
        <f t="shared" si="132"/>
        <v>779167.77364799997</v>
      </c>
      <c r="AT100" s="22">
        <f t="shared" si="133"/>
        <v>779167.77364799997</v>
      </c>
      <c r="AU100" s="22">
        <f t="shared" si="134"/>
        <v>779167.77364799997</v>
      </c>
      <c r="AV100" s="22">
        <f t="shared" si="135"/>
        <v>779167.77364799997</v>
      </c>
      <c r="AW100" s="22">
        <f t="shared" si="136"/>
        <v>779167.77364799997</v>
      </c>
      <c r="AX100" s="22">
        <f t="shared" si="137"/>
        <v>779167.77364799997</v>
      </c>
      <c r="AY100" s="22">
        <f t="shared" si="138"/>
        <v>779167.77364799997</v>
      </c>
      <c r="AZ100" s="22">
        <f t="shared" si="139"/>
        <v>779167.77364799997</v>
      </c>
      <c r="BA100" s="22">
        <f t="shared" si="140"/>
        <v>779167.77364799997</v>
      </c>
      <c r="BB100" s="22">
        <f t="shared" si="141"/>
        <v>779167.77364799997</v>
      </c>
      <c r="BC100" s="23">
        <f t="shared" si="98"/>
        <v>15583355.472959995</v>
      </c>
      <c r="BD100" s="20">
        <f t="shared" si="99"/>
        <v>168797.17800000001</v>
      </c>
      <c r="BE100" s="24">
        <f t="shared" si="100"/>
        <v>3375943.5600000005</v>
      </c>
      <c r="BF100" s="31"/>
      <c r="BG100" s="31"/>
      <c r="BH100" s="31" t="s">
        <v>103</v>
      </c>
      <c r="BI100" s="17">
        <v>0</v>
      </c>
      <c r="BJ100" s="17">
        <v>0</v>
      </c>
    </row>
    <row r="101" spans="1:62" x14ac:dyDescent="0.25">
      <c r="A101" s="31" t="s">
        <v>353</v>
      </c>
      <c r="B101" s="31" t="s">
        <v>32</v>
      </c>
      <c r="C101" s="31" t="s">
        <v>354</v>
      </c>
      <c r="D101" s="31" t="s">
        <v>7</v>
      </c>
      <c r="E101" s="31" t="s">
        <v>8</v>
      </c>
      <c r="F101" s="31" t="s">
        <v>308</v>
      </c>
      <c r="G101" s="32">
        <v>2.4</v>
      </c>
      <c r="H101" s="32"/>
      <c r="I101" s="5">
        <v>3891932</v>
      </c>
      <c r="J101" s="33">
        <v>115.5</v>
      </c>
      <c r="K101" s="31" t="s">
        <v>111</v>
      </c>
      <c r="L101" s="31" t="s">
        <v>111</v>
      </c>
      <c r="M101" s="31" t="s">
        <v>111</v>
      </c>
      <c r="N101" s="33">
        <f t="shared" si="120"/>
        <v>115.5</v>
      </c>
      <c r="O101" s="36">
        <f t="shared" si="121"/>
        <v>0.11550000000000001</v>
      </c>
      <c r="P101" s="36">
        <f t="shared" ref="P101:AH101" si="154">O101</f>
        <v>0.11550000000000001</v>
      </c>
      <c r="Q101" s="36">
        <f t="shared" si="154"/>
        <v>0.11550000000000001</v>
      </c>
      <c r="R101" s="36">
        <f t="shared" si="154"/>
        <v>0.11550000000000001</v>
      </c>
      <c r="S101" s="36">
        <f t="shared" si="154"/>
        <v>0.11550000000000001</v>
      </c>
      <c r="T101" s="36">
        <f t="shared" si="154"/>
        <v>0.11550000000000001</v>
      </c>
      <c r="U101" s="36">
        <f t="shared" si="154"/>
        <v>0.11550000000000001</v>
      </c>
      <c r="V101" s="36">
        <f t="shared" si="154"/>
        <v>0.11550000000000001</v>
      </c>
      <c r="W101" s="36">
        <f t="shared" si="154"/>
        <v>0.11550000000000001</v>
      </c>
      <c r="X101" s="36">
        <f t="shared" si="154"/>
        <v>0.11550000000000001</v>
      </c>
      <c r="Y101" s="36">
        <f t="shared" si="154"/>
        <v>0.11550000000000001</v>
      </c>
      <c r="Z101" s="36">
        <f t="shared" si="154"/>
        <v>0.11550000000000001</v>
      </c>
      <c r="AA101" s="36">
        <f t="shared" si="154"/>
        <v>0.11550000000000001</v>
      </c>
      <c r="AB101" s="36">
        <f t="shared" si="154"/>
        <v>0.11550000000000001</v>
      </c>
      <c r="AC101" s="36">
        <f t="shared" si="154"/>
        <v>0.11550000000000001</v>
      </c>
      <c r="AD101" s="36">
        <f t="shared" si="154"/>
        <v>0.11550000000000001</v>
      </c>
      <c r="AE101" s="36">
        <f t="shared" si="154"/>
        <v>0.11550000000000001</v>
      </c>
      <c r="AF101" s="36">
        <f t="shared" si="154"/>
        <v>0.11550000000000001</v>
      </c>
      <c r="AG101" s="36">
        <f t="shared" si="154"/>
        <v>0.11550000000000001</v>
      </c>
      <c r="AH101" s="36">
        <f t="shared" si="154"/>
        <v>0.11550000000000001</v>
      </c>
      <c r="AI101" s="22">
        <f t="shared" si="78"/>
        <v>449518.14600000001</v>
      </c>
      <c r="AJ101" s="22">
        <f t="shared" si="123"/>
        <v>449518.14600000001</v>
      </c>
      <c r="AK101" s="22">
        <f t="shared" si="124"/>
        <v>449518.14600000001</v>
      </c>
      <c r="AL101" s="22">
        <f t="shared" si="125"/>
        <v>449518.14600000001</v>
      </c>
      <c r="AM101" s="22">
        <f t="shared" si="126"/>
        <v>449518.14600000001</v>
      </c>
      <c r="AN101" s="22">
        <f t="shared" si="127"/>
        <v>449518.14600000001</v>
      </c>
      <c r="AO101" s="22">
        <f t="shared" si="128"/>
        <v>449518.14600000001</v>
      </c>
      <c r="AP101" s="22">
        <f t="shared" si="129"/>
        <v>449518.14600000001</v>
      </c>
      <c r="AQ101" s="22">
        <f t="shared" si="130"/>
        <v>449518.14600000001</v>
      </c>
      <c r="AR101" s="22">
        <f t="shared" si="131"/>
        <v>449518.14600000001</v>
      </c>
      <c r="AS101" s="22">
        <f t="shared" si="132"/>
        <v>449518.14600000001</v>
      </c>
      <c r="AT101" s="22">
        <f t="shared" si="133"/>
        <v>449518.14600000001</v>
      </c>
      <c r="AU101" s="22">
        <f t="shared" si="134"/>
        <v>449518.14600000001</v>
      </c>
      <c r="AV101" s="22">
        <f t="shared" si="135"/>
        <v>449518.14600000001</v>
      </c>
      <c r="AW101" s="22">
        <f t="shared" si="136"/>
        <v>449518.14600000001</v>
      </c>
      <c r="AX101" s="22">
        <f t="shared" si="137"/>
        <v>449518.14600000001</v>
      </c>
      <c r="AY101" s="22">
        <f t="shared" si="138"/>
        <v>449518.14600000001</v>
      </c>
      <c r="AZ101" s="22">
        <f t="shared" si="139"/>
        <v>449518.14600000001</v>
      </c>
      <c r="BA101" s="22">
        <f t="shared" si="140"/>
        <v>449518.14600000001</v>
      </c>
      <c r="BB101" s="22">
        <f t="shared" si="141"/>
        <v>449518.14600000001</v>
      </c>
      <c r="BC101" s="23">
        <f t="shared" si="98"/>
        <v>8990362.9199999981</v>
      </c>
      <c r="BD101" s="20">
        <f t="shared" si="99"/>
        <v>97298.3</v>
      </c>
      <c r="BE101" s="24">
        <f t="shared" si="100"/>
        <v>1945966</v>
      </c>
      <c r="BF101" s="31"/>
      <c r="BG101" s="31"/>
      <c r="BH101" s="31" t="s">
        <v>103</v>
      </c>
      <c r="BI101" s="17">
        <v>0</v>
      </c>
      <c r="BJ101" s="17">
        <v>0</v>
      </c>
    </row>
    <row r="102" spans="1:62" x14ac:dyDescent="0.25">
      <c r="A102" s="31" t="s">
        <v>355</v>
      </c>
      <c r="B102" s="31" t="s">
        <v>32</v>
      </c>
      <c r="C102" s="31" t="s">
        <v>356</v>
      </c>
      <c r="D102" s="31" t="s">
        <v>357</v>
      </c>
      <c r="E102" s="31" t="s">
        <v>358</v>
      </c>
      <c r="F102" s="31" t="s">
        <v>15</v>
      </c>
      <c r="G102" s="32">
        <v>3.4860000000000002</v>
      </c>
      <c r="H102" s="32"/>
      <c r="I102" s="5">
        <v>6588843</v>
      </c>
      <c r="J102" s="33">
        <v>119</v>
      </c>
      <c r="K102" s="31" t="s">
        <v>111</v>
      </c>
      <c r="L102" s="31" t="s">
        <v>111</v>
      </c>
      <c r="M102" s="31" t="s">
        <v>111</v>
      </c>
      <c r="N102" s="33">
        <f t="shared" si="120"/>
        <v>119</v>
      </c>
      <c r="O102" s="36">
        <f t="shared" si="121"/>
        <v>0.11899999999999999</v>
      </c>
      <c r="P102" s="36">
        <f t="shared" ref="P102:AH102" si="155">O102</f>
        <v>0.11899999999999999</v>
      </c>
      <c r="Q102" s="36">
        <f t="shared" si="155"/>
        <v>0.11899999999999999</v>
      </c>
      <c r="R102" s="36">
        <f t="shared" si="155"/>
        <v>0.11899999999999999</v>
      </c>
      <c r="S102" s="36">
        <f t="shared" si="155"/>
        <v>0.11899999999999999</v>
      </c>
      <c r="T102" s="36">
        <f t="shared" si="155"/>
        <v>0.11899999999999999</v>
      </c>
      <c r="U102" s="36">
        <f t="shared" si="155"/>
        <v>0.11899999999999999</v>
      </c>
      <c r="V102" s="36">
        <f t="shared" si="155"/>
        <v>0.11899999999999999</v>
      </c>
      <c r="W102" s="36">
        <f t="shared" si="155"/>
        <v>0.11899999999999999</v>
      </c>
      <c r="X102" s="36">
        <f t="shared" si="155"/>
        <v>0.11899999999999999</v>
      </c>
      <c r="Y102" s="36">
        <f t="shared" si="155"/>
        <v>0.11899999999999999</v>
      </c>
      <c r="Z102" s="36">
        <f t="shared" si="155"/>
        <v>0.11899999999999999</v>
      </c>
      <c r="AA102" s="36">
        <f t="shared" si="155"/>
        <v>0.11899999999999999</v>
      </c>
      <c r="AB102" s="36">
        <f t="shared" si="155"/>
        <v>0.11899999999999999</v>
      </c>
      <c r="AC102" s="36">
        <f t="shared" si="155"/>
        <v>0.11899999999999999</v>
      </c>
      <c r="AD102" s="36">
        <f t="shared" si="155"/>
        <v>0.11899999999999999</v>
      </c>
      <c r="AE102" s="36">
        <f t="shared" si="155"/>
        <v>0.11899999999999999</v>
      </c>
      <c r="AF102" s="36">
        <f t="shared" si="155"/>
        <v>0.11899999999999999</v>
      </c>
      <c r="AG102" s="36">
        <f t="shared" si="155"/>
        <v>0.11899999999999999</v>
      </c>
      <c r="AH102" s="36">
        <f t="shared" si="155"/>
        <v>0.11899999999999999</v>
      </c>
      <c r="AI102" s="22">
        <f t="shared" si="78"/>
        <v>784072.31699999992</v>
      </c>
      <c r="AJ102" s="22">
        <f t="shared" si="123"/>
        <v>784072.31699999992</v>
      </c>
      <c r="AK102" s="22">
        <f t="shared" si="124"/>
        <v>784072.31699999992</v>
      </c>
      <c r="AL102" s="22">
        <f t="shared" si="125"/>
        <v>784072.31699999992</v>
      </c>
      <c r="AM102" s="22">
        <f t="shared" si="126"/>
        <v>784072.31699999992</v>
      </c>
      <c r="AN102" s="22">
        <f t="shared" si="127"/>
        <v>784072.31699999992</v>
      </c>
      <c r="AO102" s="22">
        <f t="shared" si="128"/>
        <v>784072.31699999992</v>
      </c>
      <c r="AP102" s="22">
        <f t="shared" si="129"/>
        <v>784072.31699999992</v>
      </c>
      <c r="AQ102" s="22">
        <f t="shared" si="130"/>
        <v>784072.31699999992</v>
      </c>
      <c r="AR102" s="22">
        <f t="shared" si="131"/>
        <v>784072.31699999992</v>
      </c>
      <c r="AS102" s="22">
        <f t="shared" si="132"/>
        <v>784072.31699999992</v>
      </c>
      <c r="AT102" s="22">
        <f t="shared" si="133"/>
        <v>784072.31699999992</v>
      </c>
      <c r="AU102" s="22">
        <f t="shared" si="134"/>
        <v>784072.31699999992</v>
      </c>
      <c r="AV102" s="22">
        <f t="shared" si="135"/>
        <v>784072.31699999992</v>
      </c>
      <c r="AW102" s="22">
        <f t="shared" si="136"/>
        <v>784072.31699999992</v>
      </c>
      <c r="AX102" s="22">
        <f t="shared" si="137"/>
        <v>784072.31699999992</v>
      </c>
      <c r="AY102" s="22">
        <f t="shared" si="138"/>
        <v>784072.31699999992</v>
      </c>
      <c r="AZ102" s="22">
        <f t="shared" si="139"/>
        <v>784072.31699999992</v>
      </c>
      <c r="BA102" s="22">
        <f t="shared" si="140"/>
        <v>784072.31699999992</v>
      </c>
      <c r="BB102" s="22">
        <f t="shared" si="141"/>
        <v>784072.31699999992</v>
      </c>
      <c r="BC102" s="23">
        <f t="shared" si="98"/>
        <v>15681446.339999998</v>
      </c>
      <c r="BD102" s="20">
        <f t="shared" si="99"/>
        <v>164721.07500000001</v>
      </c>
      <c r="BE102" s="24">
        <f t="shared" si="100"/>
        <v>3294421.5</v>
      </c>
      <c r="BF102" s="31"/>
      <c r="BG102" s="31"/>
      <c r="BH102" s="31" t="s">
        <v>103</v>
      </c>
      <c r="BI102" s="17">
        <v>0</v>
      </c>
      <c r="BJ102" s="17">
        <v>0</v>
      </c>
    </row>
    <row r="103" spans="1:62" x14ac:dyDescent="0.25">
      <c r="A103" s="31" t="s">
        <v>359</v>
      </c>
      <c r="B103" s="31" t="s">
        <v>5</v>
      </c>
      <c r="C103" s="31" t="s">
        <v>360</v>
      </c>
      <c r="D103" s="31" t="s">
        <v>172</v>
      </c>
      <c r="E103" s="31" t="s">
        <v>173</v>
      </c>
      <c r="F103" s="31" t="s">
        <v>15</v>
      </c>
      <c r="G103" s="32">
        <v>1</v>
      </c>
      <c r="H103" s="32"/>
      <c r="I103" s="5">
        <v>2243900</v>
      </c>
      <c r="J103" s="33">
        <v>129.5</v>
      </c>
      <c r="K103" s="31" t="s">
        <v>111</v>
      </c>
      <c r="L103" s="31" t="s">
        <v>111</v>
      </c>
      <c r="M103" s="31" t="s">
        <v>111</v>
      </c>
      <c r="N103" s="33">
        <f>J103</f>
        <v>129.5</v>
      </c>
      <c r="O103" s="36">
        <f t="shared" si="121"/>
        <v>0.1295</v>
      </c>
      <c r="P103" s="36">
        <f t="shared" ref="P103:AH103" si="156">O103</f>
        <v>0.1295</v>
      </c>
      <c r="Q103" s="36">
        <f t="shared" si="156"/>
        <v>0.1295</v>
      </c>
      <c r="R103" s="36">
        <f t="shared" si="156"/>
        <v>0.1295</v>
      </c>
      <c r="S103" s="36">
        <f t="shared" si="156"/>
        <v>0.1295</v>
      </c>
      <c r="T103" s="36">
        <f t="shared" si="156"/>
        <v>0.1295</v>
      </c>
      <c r="U103" s="36">
        <f t="shared" si="156"/>
        <v>0.1295</v>
      </c>
      <c r="V103" s="36">
        <f t="shared" si="156"/>
        <v>0.1295</v>
      </c>
      <c r="W103" s="36">
        <f t="shared" si="156"/>
        <v>0.1295</v>
      </c>
      <c r="X103" s="36">
        <f t="shared" si="156"/>
        <v>0.1295</v>
      </c>
      <c r="Y103" s="36">
        <f t="shared" si="156"/>
        <v>0.1295</v>
      </c>
      <c r="Z103" s="36">
        <f t="shared" si="156"/>
        <v>0.1295</v>
      </c>
      <c r="AA103" s="36">
        <f t="shared" si="156"/>
        <v>0.1295</v>
      </c>
      <c r="AB103" s="36">
        <f t="shared" si="156"/>
        <v>0.1295</v>
      </c>
      <c r="AC103" s="36">
        <f t="shared" si="156"/>
        <v>0.1295</v>
      </c>
      <c r="AD103" s="36">
        <f t="shared" si="156"/>
        <v>0.1295</v>
      </c>
      <c r="AE103" s="36">
        <f t="shared" si="156"/>
        <v>0.1295</v>
      </c>
      <c r="AF103" s="36">
        <f t="shared" si="156"/>
        <v>0.1295</v>
      </c>
      <c r="AG103" s="36">
        <f t="shared" si="156"/>
        <v>0.1295</v>
      </c>
      <c r="AH103" s="36">
        <f t="shared" si="156"/>
        <v>0.1295</v>
      </c>
      <c r="AI103" s="22">
        <f t="shared" si="78"/>
        <v>290585.05</v>
      </c>
      <c r="AJ103" s="22">
        <f t="shared" si="123"/>
        <v>290585.05</v>
      </c>
      <c r="AK103" s="22">
        <f t="shared" si="124"/>
        <v>290585.05</v>
      </c>
      <c r="AL103" s="22">
        <f t="shared" si="125"/>
        <v>290585.05</v>
      </c>
      <c r="AM103" s="22">
        <f t="shared" si="126"/>
        <v>290585.05</v>
      </c>
      <c r="AN103" s="22">
        <f t="shared" si="127"/>
        <v>290585.05</v>
      </c>
      <c r="AO103" s="22">
        <f t="shared" si="128"/>
        <v>290585.05</v>
      </c>
      <c r="AP103" s="22">
        <f t="shared" si="129"/>
        <v>290585.05</v>
      </c>
      <c r="AQ103" s="22">
        <f t="shared" si="130"/>
        <v>290585.05</v>
      </c>
      <c r="AR103" s="22">
        <f t="shared" si="131"/>
        <v>290585.05</v>
      </c>
      <c r="AS103" s="22">
        <f t="shared" si="132"/>
        <v>290585.05</v>
      </c>
      <c r="AT103" s="22">
        <f t="shared" si="133"/>
        <v>290585.05</v>
      </c>
      <c r="AU103" s="22">
        <f t="shared" si="134"/>
        <v>290585.05</v>
      </c>
      <c r="AV103" s="22">
        <f t="shared" si="135"/>
        <v>290585.05</v>
      </c>
      <c r="AW103" s="22">
        <f t="shared" si="136"/>
        <v>290585.05</v>
      </c>
      <c r="AX103" s="22">
        <f t="shared" si="137"/>
        <v>290585.05</v>
      </c>
      <c r="AY103" s="22">
        <f t="shared" si="138"/>
        <v>290585.05</v>
      </c>
      <c r="AZ103" s="22">
        <f t="shared" si="139"/>
        <v>290585.05</v>
      </c>
      <c r="BA103" s="22">
        <f t="shared" si="140"/>
        <v>290585.05</v>
      </c>
      <c r="BB103" s="22">
        <f t="shared" si="141"/>
        <v>290585.05</v>
      </c>
      <c r="BC103" s="23">
        <f t="shared" si="98"/>
        <v>5811700.9999999981</v>
      </c>
      <c r="BD103" s="20">
        <f t="shared" si="99"/>
        <v>56097.5</v>
      </c>
      <c r="BE103" s="24">
        <f t="shared" si="100"/>
        <v>1121950</v>
      </c>
      <c r="BF103" s="31"/>
      <c r="BG103" s="31"/>
      <c r="BH103" s="31" t="s">
        <v>103</v>
      </c>
      <c r="BI103" s="17">
        <v>0</v>
      </c>
      <c r="BJ103" s="17">
        <v>0</v>
      </c>
    </row>
    <row r="104" spans="1:62" x14ac:dyDescent="0.25">
      <c r="A104" s="31" t="s">
        <v>361</v>
      </c>
      <c r="B104" s="31" t="s">
        <v>32</v>
      </c>
      <c r="C104" s="31" t="s">
        <v>362</v>
      </c>
      <c r="D104" s="31" t="s">
        <v>298</v>
      </c>
      <c r="E104" s="31" t="s">
        <v>363</v>
      </c>
      <c r="F104" s="31" t="s">
        <v>28</v>
      </c>
      <c r="G104" s="32">
        <v>3.68</v>
      </c>
      <c r="H104" s="32"/>
      <c r="I104" s="5">
        <v>27543290</v>
      </c>
      <c r="J104" s="33">
        <v>130</v>
      </c>
      <c r="K104" s="31" t="s">
        <v>111</v>
      </c>
      <c r="L104" s="31" t="s">
        <v>111</v>
      </c>
      <c r="M104" s="31" t="s">
        <v>111</v>
      </c>
      <c r="N104" s="33">
        <f t="shared" si="120"/>
        <v>130</v>
      </c>
      <c r="O104" s="36">
        <f t="shared" si="121"/>
        <v>0.13</v>
      </c>
      <c r="P104" s="36">
        <f t="shared" ref="P104:AH104" si="157">O104</f>
        <v>0.13</v>
      </c>
      <c r="Q104" s="36">
        <f t="shared" si="157"/>
        <v>0.13</v>
      </c>
      <c r="R104" s="36">
        <f t="shared" si="157"/>
        <v>0.13</v>
      </c>
      <c r="S104" s="36">
        <f t="shared" si="157"/>
        <v>0.13</v>
      </c>
      <c r="T104" s="36">
        <f t="shared" si="157"/>
        <v>0.13</v>
      </c>
      <c r="U104" s="36">
        <f t="shared" si="157"/>
        <v>0.13</v>
      </c>
      <c r="V104" s="36">
        <f t="shared" si="157"/>
        <v>0.13</v>
      </c>
      <c r="W104" s="36">
        <f t="shared" si="157"/>
        <v>0.13</v>
      </c>
      <c r="X104" s="36">
        <f t="shared" si="157"/>
        <v>0.13</v>
      </c>
      <c r="Y104" s="36">
        <f t="shared" si="157"/>
        <v>0.13</v>
      </c>
      <c r="Z104" s="36">
        <f t="shared" si="157"/>
        <v>0.13</v>
      </c>
      <c r="AA104" s="36">
        <f t="shared" si="157"/>
        <v>0.13</v>
      </c>
      <c r="AB104" s="36">
        <f t="shared" si="157"/>
        <v>0.13</v>
      </c>
      <c r="AC104" s="36">
        <f t="shared" si="157"/>
        <v>0.13</v>
      </c>
      <c r="AD104" s="36">
        <f t="shared" si="157"/>
        <v>0.13</v>
      </c>
      <c r="AE104" s="36">
        <f t="shared" si="157"/>
        <v>0.13</v>
      </c>
      <c r="AF104" s="36">
        <f t="shared" si="157"/>
        <v>0.13</v>
      </c>
      <c r="AG104" s="36">
        <f t="shared" si="157"/>
        <v>0.13</v>
      </c>
      <c r="AH104" s="36">
        <f t="shared" si="157"/>
        <v>0.13</v>
      </c>
      <c r="AI104" s="22">
        <f t="shared" si="78"/>
        <v>3580627.7</v>
      </c>
      <c r="AJ104" s="22">
        <f t="shared" si="123"/>
        <v>3580627.7</v>
      </c>
      <c r="AK104" s="22">
        <f t="shared" si="124"/>
        <v>3580627.7</v>
      </c>
      <c r="AL104" s="22">
        <f t="shared" si="125"/>
        <v>3580627.7</v>
      </c>
      <c r="AM104" s="22">
        <f t="shared" si="126"/>
        <v>3580627.7</v>
      </c>
      <c r="AN104" s="22">
        <f t="shared" si="127"/>
        <v>3580627.7</v>
      </c>
      <c r="AO104" s="22">
        <f t="shared" si="128"/>
        <v>3580627.7</v>
      </c>
      <c r="AP104" s="22">
        <f t="shared" si="129"/>
        <v>3580627.7</v>
      </c>
      <c r="AQ104" s="22">
        <f t="shared" si="130"/>
        <v>3580627.7</v>
      </c>
      <c r="AR104" s="22">
        <f t="shared" si="131"/>
        <v>3580627.7</v>
      </c>
      <c r="AS104" s="22">
        <f t="shared" si="132"/>
        <v>3580627.7</v>
      </c>
      <c r="AT104" s="22">
        <f t="shared" si="133"/>
        <v>3580627.7</v>
      </c>
      <c r="AU104" s="22">
        <f t="shared" si="134"/>
        <v>3580627.7</v>
      </c>
      <c r="AV104" s="22">
        <f t="shared" si="135"/>
        <v>3580627.7</v>
      </c>
      <c r="AW104" s="22">
        <f t="shared" si="136"/>
        <v>3580627.7</v>
      </c>
      <c r="AX104" s="22">
        <f t="shared" si="137"/>
        <v>3580627.7</v>
      </c>
      <c r="AY104" s="22">
        <f t="shared" si="138"/>
        <v>3580627.7</v>
      </c>
      <c r="AZ104" s="22">
        <f t="shared" si="139"/>
        <v>3580627.7</v>
      </c>
      <c r="BA104" s="22">
        <f t="shared" si="140"/>
        <v>3580627.7</v>
      </c>
      <c r="BB104" s="22">
        <f t="shared" si="141"/>
        <v>3580627.7</v>
      </c>
      <c r="BC104" s="23">
        <f t="shared" si="98"/>
        <v>71612554.00000003</v>
      </c>
      <c r="BD104" s="20">
        <f t="shared" si="99"/>
        <v>688582.25</v>
      </c>
      <c r="BE104" s="24">
        <f t="shared" si="100"/>
        <v>13771645</v>
      </c>
      <c r="BF104" s="31"/>
      <c r="BG104" s="31"/>
      <c r="BH104" s="31" t="s">
        <v>103</v>
      </c>
      <c r="BI104" s="17">
        <v>0</v>
      </c>
      <c r="BJ104" s="17">
        <v>0</v>
      </c>
    </row>
    <row r="105" spans="1:62" x14ac:dyDescent="0.25">
      <c r="A105" s="31" t="s">
        <v>364</v>
      </c>
      <c r="B105" s="31" t="s">
        <v>32</v>
      </c>
      <c r="C105" s="31" t="s">
        <v>290</v>
      </c>
      <c r="D105" s="31" t="s">
        <v>298</v>
      </c>
      <c r="E105" s="31" t="s">
        <v>63</v>
      </c>
      <c r="F105" s="31" t="s">
        <v>28</v>
      </c>
      <c r="G105" s="32">
        <v>1.8</v>
      </c>
      <c r="H105" s="32"/>
      <c r="I105" s="5">
        <v>13696867</v>
      </c>
      <c r="J105" s="33">
        <v>130</v>
      </c>
      <c r="K105" s="31" t="s">
        <v>111</v>
      </c>
      <c r="L105" s="31" t="s">
        <v>111</v>
      </c>
      <c r="M105" s="31" t="s">
        <v>111</v>
      </c>
      <c r="N105" s="33">
        <f t="shared" si="120"/>
        <v>130</v>
      </c>
      <c r="O105" s="36">
        <f t="shared" si="121"/>
        <v>0.13</v>
      </c>
      <c r="P105" s="36">
        <f t="shared" ref="P105:AH105" si="158">O105</f>
        <v>0.13</v>
      </c>
      <c r="Q105" s="36">
        <f t="shared" si="158"/>
        <v>0.13</v>
      </c>
      <c r="R105" s="36">
        <f t="shared" si="158"/>
        <v>0.13</v>
      </c>
      <c r="S105" s="36">
        <f t="shared" si="158"/>
        <v>0.13</v>
      </c>
      <c r="T105" s="36">
        <f t="shared" si="158"/>
        <v>0.13</v>
      </c>
      <c r="U105" s="36">
        <f t="shared" si="158"/>
        <v>0.13</v>
      </c>
      <c r="V105" s="36">
        <f t="shared" si="158"/>
        <v>0.13</v>
      </c>
      <c r="W105" s="36">
        <f t="shared" si="158"/>
        <v>0.13</v>
      </c>
      <c r="X105" s="36">
        <f t="shared" si="158"/>
        <v>0.13</v>
      </c>
      <c r="Y105" s="36">
        <f t="shared" si="158"/>
        <v>0.13</v>
      </c>
      <c r="Z105" s="36">
        <f t="shared" si="158"/>
        <v>0.13</v>
      </c>
      <c r="AA105" s="36">
        <f t="shared" si="158"/>
        <v>0.13</v>
      </c>
      <c r="AB105" s="36">
        <f t="shared" si="158"/>
        <v>0.13</v>
      </c>
      <c r="AC105" s="36">
        <f t="shared" si="158"/>
        <v>0.13</v>
      </c>
      <c r="AD105" s="36">
        <f t="shared" si="158"/>
        <v>0.13</v>
      </c>
      <c r="AE105" s="36">
        <f t="shared" si="158"/>
        <v>0.13</v>
      </c>
      <c r="AF105" s="36">
        <f t="shared" si="158"/>
        <v>0.13</v>
      </c>
      <c r="AG105" s="36">
        <f t="shared" si="158"/>
        <v>0.13</v>
      </c>
      <c r="AH105" s="36">
        <f t="shared" si="158"/>
        <v>0.13</v>
      </c>
      <c r="AI105" s="22">
        <f t="shared" si="78"/>
        <v>1780592.71</v>
      </c>
      <c r="AJ105" s="22">
        <f t="shared" si="123"/>
        <v>1780592.71</v>
      </c>
      <c r="AK105" s="22">
        <f t="shared" si="124"/>
        <v>1780592.71</v>
      </c>
      <c r="AL105" s="22">
        <f t="shared" si="125"/>
        <v>1780592.71</v>
      </c>
      <c r="AM105" s="22">
        <f t="shared" si="126"/>
        <v>1780592.71</v>
      </c>
      <c r="AN105" s="22">
        <f t="shared" si="127"/>
        <v>1780592.71</v>
      </c>
      <c r="AO105" s="22">
        <f t="shared" si="128"/>
        <v>1780592.71</v>
      </c>
      <c r="AP105" s="22">
        <f t="shared" si="129"/>
        <v>1780592.71</v>
      </c>
      <c r="AQ105" s="22">
        <f t="shared" si="130"/>
        <v>1780592.71</v>
      </c>
      <c r="AR105" s="22">
        <f t="shared" si="131"/>
        <v>1780592.71</v>
      </c>
      <c r="AS105" s="22">
        <f t="shared" si="132"/>
        <v>1780592.71</v>
      </c>
      <c r="AT105" s="22">
        <f t="shared" si="133"/>
        <v>1780592.71</v>
      </c>
      <c r="AU105" s="22">
        <f t="shared" si="134"/>
        <v>1780592.71</v>
      </c>
      <c r="AV105" s="22">
        <f t="shared" si="135"/>
        <v>1780592.71</v>
      </c>
      <c r="AW105" s="22">
        <f t="shared" si="136"/>
        <v>1780592.71</v>
      </c>
      <c r="AX105" s="22">
        <f t="shared" si="137"/>
        <v>1780592.71</v>
      </c>
      <c r="AY105" s="22">
        <f t="shared" si="138"/>
        <v>1780592.71</v>
      </c>
      <c r="AZ105" s="22">
        <f t="shared" si="139"/>
        <v>1780592.71</v>
      </c>
      <c r="BA105" s="22">
        <f t="shared" si="140"/>
        <v>1780592.71</v>
      </c>
      <c r="BB105" s="22">
        <f t="shared" si="141"/>
        <v>1780592.71</v>
      </c>
      <c r="BC105" s="23">
        <f t="shared" si="98"/>
        <v>35611854.20000001</v>
      </c>
      <c r="BD105" s="20">
        <f t="shared" si="99"/>
        <v>342421.67500000005</v>
      </c>
      <c r="BE105" s="24">
        <f t="shared" si="100"/>
        <v>6848433.5000000009</v>
      </c>
      <c r="BF105" s="31"/>
      <c r="BG105" s="31"/>
      <c r="BH105" s="31" t="s">
        <v>103</v>
      </c>
      <c r="BI105" s="17">
        <v>0</v>
      </c>
      <c r="BJ105" s="17">
        <v>0</v>
      </c>
    </row>
    <row r="106" spans="1:62" x14ac:dyDescent="0.25">
      <c r="A106" s="31" t="s">
        <v>365</v>
      </c>
      <c r="B106" s="31" t="s">
        <v>32</v>
      </c>
      <c r="C106" s="31" t="s">
        <v>366</v>
      </c>
      <c r="D106" s="31" t="s">
        <v>367</v>
      </c>
      <c r="E106" s="31" t="s">
        <v>368</v>
      </c>
      <c r="F106" s="31" t="s">
        <v>308</v>
      </c>
      <c r="G106" s="32">
        <v>1</v>
      </c>
      <c r="H106" s="32"/>
      <c r="I106" s="5">
        <v>1608346</v>
      </c>
      <c r="J106" s="33">
        <v>134.4</v>
      </c>
      <c r="K106" s="31" t="s">
        <v>111</v>
      </c>
      <c r="L106" s="31" t="s">
        <v>111</v>
      </c>
      <c r="M106" s="31" t="s">
        <v>111</v>
      </c>
      <c r="N106" s="33">
        <f t="shared" si="120"/>
        <v>134.4</v>
      </c>
      <c r="O106" s="36">
        <f t="shared" si="121"/>
        <v>0.13440000000000002</v>
      </c>
      <c r="P106" s="36">
        <f t="shared" ref="P106:AH106" si="159">O106</f>
        <v>0.13440000000000002</v>
      </c>
      <c r="Q106" s="36">
        <f t="shared" si="159"/>
        <v>0.13440000000000002</v>
      </c>
      <c r="R106" s="36">
        <f t="shared" si="159"/>
        <v>0.13440000000000002</v>
      </c>
      <c r="S106" s="36">
        <f t="shared" si="159"/>
        <v>0.13440000000000002</v>
      </c>
      <c r="T106" s="36">
        <f t="shared" si="159"/>
        <v>0.13440000000000002</v>
      </c>
      <c r="U106" s="36">
        <f t="shared" si="159"/>
        <v>0.13440000000000002</v>
      </c>
      <c r="V106" s="36">
        <f t="shared" si="159"/>
        <v>0.13440000000000002</v>
      </c>
      <c r="W106" s="36">
        <f t="shared" si="159"/>
        <v>0.13440000000000002</v>
      </c>
      <c r="X106" s="36">
        <f t="shared" si="159"/>
        <v>0.13440000000000002</v>
      </c>
      <c r="Y106" s="36">
        <f t="shared" si="159"/>
        <v>0.13440000000000002</v>
      </c>
      <c r="Z106" s="36">
        <f t="shared" si="159"/>
        <v>0.13440000000000002</v>
      </c>
      <c r="AA106" s="36">
        <f t="shared" si="159"/>
        <v>0.13440000000000002</v>
      </c>
      <c r="AB106" s="36">
        <f t="shared" si="159"/>
        <v>0.13440000000000002</v>
      </c>
      <c r="AC106" s="36">
        <f t="shared" si="159"/>
        <v>0.13440000000000002</v>
      </c>
      <c r="AD106" s="36">
        <f t="shared" si="159"/>
        <v>0.13440000000000002</v>
      </c>
      <c r="AE106" s="36">
        <f t="shared" si="159"/>
        <v>0.13440000000000002</v>
      </c>
      <c r="AF106" s="36">
        <f t="shared" si="159"/>
        <v>0.13440000000000002</v>
      </c>
      <c r="AG106" s="36">
        <f t="shared" si="159"/>
        <v>0.13440000000000002</v>
      </c>
      <c r="AH106" s="36">
        <f t="shared" si="159"/>
        <v>0.13440000000000002</v>
      </c>
      <c r="AI106" s="22">
        <f t="shared" si="78"/>
        <v>216161.70240000004</v>
      </c>
      <c r="AJ106" s="22">
        <f t="shared" si="123"/>
        <v>216161.70240000004</v>
      </c>
      <c r="AK106" s="22">
        <f t="shared" si="124"/>
        <v>216161.70240000004</v>
      </c>
      <c r="AL106" s="22">
        <f t="shared" si="125"/>
        <v>216161.70240000004</v>
      </c>
      <c r="AM106" s="22">
        <f t="shared" si="126"/>
        <v>216161.70240000004</v>
      </c>
      <c r="AN106" s="22">
        <f t="shared" si="127"/>
        <v>216161.70240000004</v>
      </c>
      <c r="AO106" s="22">
        <f t="shared" si="128"/>
        <v>216161.70240000004</v>
      </c>
      <c r="AP106" s="22">
        <f t="shared" si="129"/>
        <v>216161.70240000004</v>
      </c>
      <c r="AQ106" s="22">
        <f t="shared" si="130"/>
        <v>216161.70240000004</v>
      </c>
      <c r="AR106" s="22">
        <f t="shared" si="131"/>
        <v>216161.70240000004</v>
      </c>
      <c r="AS106" s="22">
        <f t="shared" si="132"/>
        <v>216161.70240000004</v>
      </c>
      <c r="AT106" s="22">
        <f t="shared" si="133"/>
        <v>216161.70240000004</v>
      </c>
      <c r="AU106" s="22">
        <f t="shared" si="134"/>
        <v>216161.70240000004</v>
      </c>
      <c r="AV106" s="22">
        <f t="shared" si="135"/>
        <v>216161.70240000004</v>
      </c>
      <c r="AW106" s="22">
        <f t="shared" si="136"/>
        <v>216161.70240000004</v>
      </c>
      <c r="AX106" s="22">
        <f t="shared" si="137"/>
        <v>216161.70240000004</v>
      </c>
      <c r="AY106" s="22">
        <f t="shared" si="138"/>
        <v>216161.70240000004</v>
      </c>
      <c r="AZ106" s="22">
        <f t="shared" si="139"/>
        <v>216161.70240000004</v>
      </c>
      <c r="BA106" s="22">
        <f t="shared" si="140"/>
        <v>216161.70240000004</v>
      </c>
      <c r="BB106" s="22">
        <f t="shared" si="141"/>
        <v>216161.70240000004</v>
      </c>
      <c r="BC106" s="23">
        <f t="shared" si="98"/>
        <v>4323234.0479999986</v>
      </c>
      <c r="BD106" s="20">
        <f t="shared" si="99"/>
        <v>40208.65</v>
      </c>
      <c r="BE106" s="24">
        <f t="shared" si="100"/>
        <v>804173</v>
      </c>
      <c r="BF106" s="31"/>
      <c r="BG106" s="31"/>
      <c r="BH106" s="31" t="s">
        <v>103</v>
      </c>
      <c r="BI106" s="17">
        <v>0</v>
      </c>
      <c r="BJ106" s="17">
        <v>0</v>
      </c>
    </row>
    <row r="107" spans="1:62" x14ac:dyDescent="0.25">
      <c r="A107" s="31" t="s">
        <v>369</v>
      </c>
      <c r="B107" s="31" t="s">
        <v>32</v>
      </c>
      <c r="C107" s="31" t="s">
        <v>370</v>
      </c>
      <c r="D107" s="31" t="s">
        <v>367</v>
      </c>
      <c r="E107" s="31" t="s">
        <v>371</v>
      </c>
      <c r="F107" s="31" t="s">
        <v>308</v>
      </c>
      <c r="G107" s="32">
        <v>1</v>
      </c>
      <c r="H107" s="32"/>
      <c r="I107" s="5">
        <v>1676996</v>
      </c>
      <c r="J107" s="33">
        <v>134.41</v>
      </c>
      <c r="K107" s="31" t="s">
        <v>111</v>
      </c>
      <c r="L107" s="31" t="s">
        <v>111</v>
      </c>
      <c r="M107" s="31" t="s">
        <v>111</v>
      </c>
      <c r="N107" s="33">
        <f t="shared" si="120"/>
        <v>134.41</v>
      </c>
      <c r="O107" s="36">
        <f t="shared" si="121"/>
        <v>0.13441</v>
      </c>
      <c r="P107" s="36">
        <f t="shared" ref="P107:AH107" si="160">O107</f>
        <v>0.13441</v>
      </c>
      <c r="Q107" s="36">
        <f t="shared" si="160"/>
        <v>0.13441</v>
      </c>
      <c r="R107" s="36">
        <f t="shared" si="160"/>
        <v>0.13441</v>
      </c>
      <c r="S107" s="36">
        <f t="shared" si="160"/>
        <v>0.13441</v>
      </c>
      <c r="T107" s="36">
        <f t="shared" si="160"/>
        <v>0.13441</v>
      </c>
      <c r="U107" s="36">
        <f t="shared" si="160"/>
        <v>0.13441</v>
      </c>
      <c r="V107" s="36">
        <f t="shared" si="160"/>
        <v>0.13441</v>
      </c>
      <c r="W107" s="36">
        <f t="shared" si="160"/>
        <v>0.13441</v>
      </c>
      <c r="X107" s="36">
        <f t="shared" si="160"/>
        <v>0.13441</v>
      </c>
      <c r="Y107" s="36">
        <f t="shared" si="160"/>
        <v>0.13441</v>
      </c>
      <c r="Z107" s="36">
        <f t="shared" si="160"/>
        <v>0.13441</v>
      </c>
      <c r="AA107" s="36">
        <f t="shared" si="160"/>
        <v>0.13441</v>
      </c>
      <c r="AB107" s="36">
        <f t="shared" si="160"/>
        <v>0.13441</v>
      </c>
      <c r="AC107" s="36">
        <f t="shared" si="160"/>
        <v>0.13441</v>
      </c>
      <c r="AD107" s="36">
        <f t="shared" si="160"/>
        <v>0.13441</v>
      </c>
      <c r="AE107" s="36">
        <f t="shared" si="160"/>
        <v>0.13441</v>
      </c>
      <c r="AF107" s="36">
        <f t="shared" si="160"/>
        <v>0.13441</v>
      </c>
      <c r="AG107" s="36">
        <f t="shared" si="160"/>
        <v>0.13441</v>
      </c>
      <c r="AH107" s="36">
        <f t="shared" si="160"/>
        <v>0.13441</v>
      </c>
      <c r="AI107" s="22">
        <f t="shared" si="78"/>
        <v>225405.03236000001</v>
      </c>
      <c r="AJ107" s="22">
        <f t="shared" si="123"/>
        <v>225405.03236000001</v>
      </c>
      <c r="AK107" s="22">
        <f t="shared" si="124"/>
        <v>225405.03236000001</v>
      </c>
      <c r="AL107" s="22">
        <f t="shared" si="125"/>
        <v>225405.03236000001</v>
      </c>
      <c r="AM107" s="22">
        <f t="shared" si="126"/>
        <v>225405.03236000001</v>
      </c>
      <c r="AN107" s="22">
        <f t="shared" si="127"/>
        <v>225405.03236000001</v>
      </c>
      <c r="AO107" s="22">
        <f t="shared" si="128"/>
        <v>225405.03236000001</v>
      </c>
      <c r="AP107" s="22">
        <f t="shared" si="129"/>
        <v>225405.03236000001</v>
      </c>
      <c r="AQ107" s="22">
        <f t="shared" si="130"/>
        <v>225405.03236000001</v>
      </c>
      <c r="AR107" s="22">
        <f t="shared" si="131"/>
        <v>225405.03236000001</v>
      </c>
      <c r="AS107" s="22">
        <f t="shared" si="132"/>
        <v>225405.03236000001</v>
      </c>
      <c r="AT107" s="22">
        <f t="shared" si="133"/>
        <v>225405.03236000001</v>
      </c>
      <c r="AU107" s="22">
        <f t="shared" si="134"/>
        <v>225405.03236000001</v>
      </c>
      <c r="AV107" s="22">
        <f t="shared" si="135"/>
        <v>225405.03236000001</v>
      </c>
      <c r="AW107" s="22">
        <f t="shared" si="136"/>
        <v>225405.03236000001</v>
      </c>
      <c r="AX107" s="22">
        <f t="shared" si="137"/>
        <v>225405.03236000001</v>
      </c>
      <c r="AY107" s="22">
        <f t="shared" si="138"/>
        <v>225405.03236000001</v>
      </c>
      <c r="AZ107" s="22">
        <f t="shared" si="139"/>
        <v>225405.03236000001</v>
      </c>
      <c r="BA107" s="22">
        <f t="shared" si="140"/>
        <v>225405.03236000001</v>
      </c>
      <c r="BB107" s="22">
        <f t="shared" si="141"/>
        <v>225405.03236000001</v>
      </c>
      <c r="BC107" s="23">
        <f t="shared" si="98"/>
        <v>4508100.6472000005</v>
      </c>
      <c r="BD107" s="20">
        <f t="shared" si="99"/>
        <v>41924.9</v>
      </c>
      <c r="BE107" s="24">
        <f t="shared" si="100"/>
        <v>838498</v>
      </c>
      <c r="BF107" s="31"/>
      <c r="BG107" s="31"/>
      <c r="BH107" s="31" t="s">
        <v>103</v>
      </c>
      <c r="BI107" s="17">
        <v>0</v>
      </c>
      <c r="BJ107" s="17">
        <v>0</v>
      </c>
    </row>
    <row r="108" spans="1:62" x14ac:dyDescent="0.25">
      <c r="A108" s="31" t="s">
        <v>372</v>
      </c>
      <c r="B108" s="31" t="s">
        <v>32</v>
      </c>
      <c r="C108" s="31" t="s">
        <v>373</v>
      </c>
      <c r="D108" s="31" t="s">
        <v>367</v>
      </c>
      <c r="E108" s="31" t="s">
        <v>374</v>
      </c>
      <c r="F108" s="31" t="s">
        <v>308</v>
      </c>
      <c r="G108" s="32">
        <v>1</v>
      </c>
      <c r="H108" s="32"/>
      <c r="I108" s="5">
        <v>1664811</v>
      </c>
      <c r="J108" s="33">
        <v>134.41999999999999</v>
      </c>
      <c r="K108" s="31" t="s">
        <v>111</v>
      </c>
      <c r="L108" s="31" t="s">
        <v>111</v>
      </c>
      <c r="M108" s="31" t="s">
        <v>111</v>
      </c>
      <c r="N108" s="33">
        <f t="shared" si="120"/>
        <v>134.41999999999999</v>
      </c>
      <c r="O108" s="36">
        <f t="shared" si="121"/>
        <v>0.13441999999999998</v>
      </c>
      <c r="P108" s="36">
        <f t="shared" ref="P108:AH108" si="161">O108</f>
        <v>0.13441999999999998</v>
      </c>
      <c r="Q108" s="36">
        <f t="shared" si="161"/>
        <v>0.13441999999999998</v>
      </c>
      <c r="R108" s="36">
        <f t="shared" si="161"/>
        <v>0.13441999999999998</v>
      </c>
      <c r="S108" s="36">
        <f t="shared" si="161"/>
        <v>0.13441999999999998</v>
      </c>
      <c r="T108" s="36">
        <f t="shared" si="161"/>
        <v>0.13441999999999998</v>
      </c>
      <c r="U108" s="36">
        <f t="shared" si="161"/>
        <v>0.13441999999999998</v>
      </c>
      <c r="V108" s="36">
        <f t="shared" si="161"/>
        <v>0.13441999999999998</v>
      </c>
      <c r="W108" s="36">
        <f t="shared" si="161"/>
        <v>0.13441999999999998</v>
      </c>
      <c r="X108" s="36">
        <f t="shared" si="161"/>
        <v>0.13441999999999998</v>
      </c>
      <c r="Y108" s="36">
        <f t="shared" si="161"/>
        <v>0.13441999999999998</v>
      </c>
      <c r="Z108" s="36">
        <f t="shared" si="161"/>
        <v>0.13441999999999998</v>
      </c>
      <c r="AA108" s="36">
        <f t="shared" si="161"/>
        <v>0.13441999999999998</v>
      </c>
      <c r="AB108" s="36">
        <f t="shared" si="161"/>
        <v>0.13441999999999998</v>
      </c>
      <c r="AC108" s="36">
        <f t="shared" si="161"/>
        <v>0.13441999999999998</v>
      </c>
      <c r="AD108" s="36">
        <f t="shared" si="161"/>
        <v>0.13441999999999998</v>
      </c>
      <c r="AE108" s="36">
        <f t="shared" si="161"/>
        <v>0.13441999999999998</v>
      </c>
      <c r="AF108" s="36">
        <f t="shared" si="161"/>
        <v>0.13441999999999998</v>
      </c>
      <c r="AG108" s="36">
        <f t="shared" si="161"/>
        <v>0.13441999999999998</v>
      </c>
      <c r="AH108" s="36">
        <f t="shared" si="161"/>
        <v>0.13441999999999998</v>
      </c>
      <c r="AI108" s="22">
        <f t="shared" si="78"/>
        <v>223783.89461999998</v>
      </c>
      <c r="AJ108" s="22">
        <f t="shared" si="123"/>
        <v>223783.89461999998</v>
      </c>
      <c r="AK108" s="22">
        <f t="shared" si="124"/>
        <v>223783.89461999998</v>
      </c>
      <c r="AL108" s="22">
        <f t="shared" si="125"/>
        <v>223783.89461999998</v>
      </c>
      <c r="AM108" s="22">
        <f t="shared" si="126"/>
        <v>223783.89461999998</v>
      </c>
      <c r="AN108" s="22">
        <f t="shared" si="127"/>
        <v>223783.89461999998</v>
      </c>
      <c r="AO108" s="22">
        <f t="shared" si="128"/>
        <v>223783.89461999998</v>
      </c>
      <c r="AP108" s="22">
        <f t="shared" si="129"/>
        <v>223783.89461999998</v>
      </c>
      <c r="AQ108" s="22">
        <f t="shared" si="130"/>
        <v>223783.89461999998</v>
      </c>
      <c r="AR108" s="22">
        <f t="shared" si="131"/>
        <v>223783.89461999998</v>
      </c>
      <c r="AS108" s="22">
        <f t="shared" si="132"/>
        <v>223783.89461999998</v>
      </c>
      <c r="AT108" s="22">
        <f t="shared" si="133"/>
        <v>223783.89461999998</v>
      </c>
      <c r="AU108" s="22">
        <f t="shared" si="134"/>
        <v>223783.89461999998</v>
      </c>
      <c r="AV108" s="22">
        <f t="shared" si="135"/>
        <v>223783.89461999998</v>
      </c>
      <c r="AW108" s="22">
        <f t="shared" si="136"/>
        <v>223783.89461999998</v>
      </c>
      <c r="AX108" s="22">
        <f t="shared" si="137"/>
        <v>223783.89461999998</v>
      </c>
      <c r="AY108" s="22">
        <f t="shared" si="138"/>
        <v>223783.89461999998</v>
      </c>
      <c r="AZ108" s="22">
        <f t="shared" si="139"/>
        <v>223783.89461999998</v>
      </c>
      <c r="BA108" s="22">
        <f t="shared" si="140"/>
        <v>223783.89461999998</v>
      </c>
      <c r="BB108" s="22">
        <f t="shared" si="141"/>
        <v>223783.89461999998</v>
      </c>
      <c r="BC108" s="23">
        <f t="shared" si="98"/>
        <v>4475677.8923999993</v>
      </c>
      <c r="BD108" s="20">
        <f t="shared" si="99"/>
        <v>41620.275000000001</v>
      </c>
      <c r="BE108" s="24">
        <f t="shared" si="100"/>
        <v>832405.5</v>
      </c>
      <c r="BF108" s="31"/>
      <c r="BG108" s="31"/>
      <c r="BH108" s="31" t="s">
        <v>103</v>
      </c>
      <c r="BI108" s="17">
        <v>0</v>
      </c>
      <c r="BJ108" s="17">
        <v>0</v>
      </c>
    </row>
    <row r="109" spans="1:62" x14ac:dyDescent="0.25">
      <c r="A109" s="31" t="s">
        <v>376</v>
      </c>
      <c r="B109" s="31" t="s">
        <v>0</v>
      </c>
      <c r="C109" s="31" t="s">
        <v>360</v>
      </c>
      <c r="D109" s="31" t="s">
        <v>172</v>
      </c>
      <c r="E109" s="31" t="s">
        <v>399</v>
      </c>
      <c r="F109" s="31" t="s">
        <v>15</v>
      </c>
      <c r="G109" s="32">
        <v>0.999</v>
      </c>
      <c r="H109" s="32">
        <v>0.999</v>
      </c>
      <c r="I109" s="5">
        <v>2114606</v>
      </c>
      <c r="J109" s="33">
        <v>131.5</v>
      </c>
      <c r="K109" s="31" t="s">
        <v>111</v>
      </c>
      <c r="L109" s="31" t="s">
        <v>111</v>
      </c>
      <c r="M109" s="31" t="s">
        <v>111</v>
      </c>
      <c r="N109" s="33">
        <v>131.5</v>
      </c>
      <c r="O109" s="36">
        <f>J109/1000</f>
        <v>0.13150000000000001</v>
      </c>
      <c r="P109" s="36">
        <v>0.13150000000000001</v>
      </c>
      <c r="Q109" s="36">
        <v>0.13150000000000001</v>
      </c>
      <c r="R109" s="36">
        <v>0.13150000000000001</v>
      </c>
      <c r="S109" s="36">
        <v>0.13150000000000001</v>
      </c>
      <c r="T109" s="36">
        <v>0.13150000000000001</v>
      </c>
      <c r="U109" s="36">
        <v>0.13150000000000001</v>
      </c>
      <c r="V109" s="36">
        <v>0.13150000000000001</v>
      </c>
      <c r="W109" s="36">
        <v>0.13150000000000001</v>
      </c>
      <c r="X109" s="36">
        <v>0.13150000000000001</v>
      </c>
      <c r="Y109" s="36">
        <v>0.13150000000000001</v>
      </c>
      <c r="Z109" s="36">
        <v>0.13150000000000001</v>
      </c>
      <c r="AA109" s="36">
        <v>0.13150000000000001</v>
      </c>
      <c r="AB109" s="36">
        <v>0.13150000000000001</v>
      </c>
      <c r="AC109" s="36">
        <v>0.13150000000000001</v>
      </c>
      <c r="AD109" s="36">
        <v>0.13150000000000001</v>
      </c>
      <c r="AE109" s="36">
        <v>0.13150000000000001</v>
      </c>
      <c r="AF109" s="36">
        <v>0.13150000000000001</v>
      </c>
      <c r="AG109" s="36">
        <v>0.13150000000000001</v>
      </c>
      <c r="AH109" s="36">
        <v>0.13150000000000001</v>
      </c>
      <c r="AI109" s="22">
        <f t="shared" si="78"/>
        <v>278070.68900000001</v>
      </c>
      <c r="AJ109" s="22">
        <f t="shared" ref="AJ109:AJ118" si="162">$I109*P109</f>
        <v>278070.68900000001</v>
      </c>
      <c r="AK109" s="22">
        <f t="shared" ref="AK109:AK118" si="163">$I109*Q109</f>
        <v>278070.68900000001</v>
      </c>
      <c r="AL109" s="22">
        <f t="shared" ref="AL109:AL118" si="164">$I109*R109</f>
        <v>278070.68900000001</v>
      </c>
      <c r="AM109" s="22">
        <f t="shared" ref="AM109:AM118" si="165">$I109*S109</f>
        <v>278070.68900000001</v>
      </c>
      <c r="AN109" s="22">
        <f t="shared" ref="AN109:AN118" si="166">$I109*T109</f>
        <v>278070.68900000001</v>
      </c>
      <c r="AO109" s="22">
        <f t="shared" ref="AO109:AO118" si="167">$I109*U109</f>
        <v>278070.68900000001</v>
      </c>
      <c r="AP109" s="22">
        <f t="shared" ref="AP109:AP118" si="168">$I109*V109</f>
        <v>278070.68900000001</v>
      </c>
      <c r="AQ109" s="22">
        <f t="shared" ref="AQ109:AQ118" si="169">$I109*W109</f>
        <v>278070.68900000001</v>
      </c>
      <c r="AR109" s="22">
        <f t="shared" ref="AR109:AR118" si="170">$I109*X109</f>
        <v>278070.68900000001</v>
      </c>
      <c r="AS109" s="22">
        <f t="shared" ref="AS109:AS118" si="171">$I109*Y109</f>
        <v>278070.68900000001</v>
      </c>
      <c r="AT109" s="22">
        <f t="shared" ref="AT109:AT118" si="172">$I109*Z109</f>
        <v>278070.68900000001</v>
      </c>
      <c r="AU109" s="22">
        <f t="shared" ref="AU109:AU118" si="173">$I109*AA109</f>
        <v>278070.68900000001</v>
      </c>
      <c r="AV109" s="22">
        <f t="shared" ref="AV109:AV118" si="174">$I109*AB109</f>
        <v>278070.68900000001</v>
      </c>
      <c r="AW109" s="22">
        <f t="shared" ref="AW109:AW118" si="175">$I109*AC109</f>
        <v>278070.68900000001</v>
      </c>
      <c r="AX109" s="22">
        <f t="shared" ref="AX109:AX118" si="176">$I109*AD109</f>
        <v>278070.68900000001</v>
      </c>
      <c r="AY109" s="22">
        <f t="shared" ref="AY109:AY118" si="177">$I109*AE109</f>
        <v>278070.68900000001</v>
      </c>
      <c r="AZ109" s="22">
        <f t="shared" ref="AZ109:AZ118" si="178">$I109*AF109</f>
        <v>278070.68900000001</v>
      </c>
      <c r="BA109" s="22">
        <f t="shared" ref="BA109:BA118" si="179">$I109*AG109</f>
        <v>278070.68900000001</v>
      </c>
      <c r="BB109" s="22">
        <f t="shared" ref="BB109:BB118" si="180">$I109*AH109</f>
        <v>278070.68900000001</v>
      </c>
      <c r="BC109" s="23">
        <f t="shared" ref="BC109:BC127" si="181">SUM(AI109:BB109)</f>
        <v>5561413.7800000031</v>
      </c>
      <c r="BD109" s="20">
        <f t="shared" ref="BD109:BD127" si="182">I109*0.025</f>
        <v>52865.15</v>
      </c>
      <c r="BE109" s="24">
        <f t="shared" ref="BE109:BE127" si="183">BD109*20</f>
        <v>1057303</v>
      </c>
      <c r="BF109" s="34">
        <v>45488</v>
      </c>
      <c r="BG109" s="34">
        <v>46513</v>
      </c>
      <c r="BH109" s="31" t="s">
        <v>103</v>
      </c>
      <c r="BI109" s="17">
        <v>0</v>
      </c>
      <c r="BJ109" s="17">
        <v>0</v>
      </c>
    </row>
    <row r="110" spans="1:62" x14ac:dyDescent="0.25">
      <c r="A110" s="31" t="s">
        <v>377</v>
      </c>
      <c r="B110" s="31" t="s">
        <v>0</v>
      </c>
      <c r="C110" s="31" t="s">
        <v>386</v>
      </c>
      <c r="D110" s="31" t="s">
        <v>395</v>
      </c>
      <c r="E110" s="31" t="s">
        <v>400</v>
      </c>
      <c r="F110" s="31" t="s">
        <v>308</v>
      </c>
      <c r="G110" s="32">
        <v>2</v>
      </c>
      <c r="H110" s="32">
        <v>2</v>
      </c>
      <c r="I110" s="5">
        <v>3560000</v>
      </c>
      <c r="J110" s="33">
        <v>132.9</v>
      </c>
      <c r="K110" s="31" t="s">
        <v>111</v>
      </c>
      <c r="L110" s="31" t="s">
        <v>111</v>
      </c>
      <c r="M110" s="31" t="s">
        <v>111</v>
      </c>
      <c r="N110" s="33">
        <v>132.9</v>
      </c>
      <c r="O110" s="36">
        <f t="shared" ref="O110:O118" si="184">J110/1000</f>
        <v>0.13290000000000002</v>
      </c>
      <c r="P110" s="36">
        <v>0.13290000000000002</v>
      </c>
      <c r="Q110" s="36">
        <v>0.13290000000000002</v>
      </c>
      <c r="R110" s="36">
        <v>0.13290000000000002</v>
      </c>
      <c r="S110" s="36">
        <v>0.13290000000000002</v>
      </c>
      <c r="T110" s="36">
        <v>0.13290000000000002</v>
      </c>
      <c r="U110" s="36">
        <v>0.13290000000000002</v>
      </c>
      <c r="V110" s="36">
        <v>0.13290000000000002</v>
      </c>
      <c r="W110" s="36">
        <v>0.13290000000000002</v>
      </c>
      <c r="X110" s="36">
        <v>0.13290000000000002</v>
      </c>
      <c r="Y110" s="36">
        <v>0.13290000000000002</v>
      </c>
      <c r="Z110" s="36">
        <v>0.13290000000000002</v>
      </c>
      <c r="AA110" s="36">
        <v>0.13290000000000002</v>
      </c>
      <c r="AB110" s="36">
        <v>0.13290000000000002</v>
      </c>
      <c r="AC110" s="36">
        <v>0.13290000000000002</v>
      </c>
      <c r="AD110" s="36">
        <v>0.13290000000000002</v>
      </c>
      <c r="AE110" s="36">
        <v>0.13290000000000002</v>
      </c>
      <c r="AF110" s="36">
        <v>0.13290000000000002</v>
      </c>
      <c r="AG110" s="36">
        <v>0.13290000000000002</v>
      </c>
      <c r="AH110" s="36">
        <v>0.13290000000000002</v>
      </c>
      <c r="AI110" s="22">
        <f t="shared" si="78"/>
        <v>473124.00000000006</v>
      </c>
      <c r="AJ110" s="22">
        <f t="shared" si="162"/>
        <v>473124.00000000006</v>
      </c>
      <c r="AK110" s="22">
        <f t="shared" si="163"/>
        <v>473124.00000000006</v>
      </c>
      <c r="AL110" s="22">
        <f t="shared" si="164"/>
        <v>473124.00000000006</v>
      </c>
      <c r="AM110" s="22">
        <f t="shared" si="165"/>
        <v>473124.00000000006</v>
      </c>
      <c r="AN110" s="22">
        <f t="shared" si="166"/>
        <v>473124.00000000006</v>
      </c>
      <c r="AO110" s="22">
        <f t="shared" si="167"/>
        <v>473124.00000000006</v>
      </c>
      <c r="AP110" s="22">
        <f t="shared" si="168"/>
        <v>473124.00000000006</v>
      </c>
      <c r="AQ110" s="22">
        <f t="shared" si="169"/>
        <v>473124.00000000006</v>
      </c>
      <c r="AR110" s="22">
        <f t="shared" si="170"/>
        <v>473124.00000000006</v>
      </c>
      <c r="AS110" s="22">
        <f t="shared" si="171"/>
        <v>473124.00000000006</v>
      </c>
      <c r="AT110" s="22">
        <f t="shared" si="172"/>
        <v>473124.00000000006</v>
      </c>
      <c r="AU110" s="22">
        <f t="shared" si="173"/>
        <v>473124.00000000006</v>
      </c>
      <c r="AV110" s="22">
        <f t="shared" si="174"/>
        <v>473124.00000000006</v>
      </c>
      <c r="AW110" s="22">
        <f t="shared" si="175"/>
        <v>473124.00000000006</v>
      </c>
      <c r="AX110" s="22">
        <f t="shared" si="176"/>
        <v>473124.00000000006</v>
      </c>
      <c r="AY110" s="22">
        <f t="shared" si="177"/>
        <v>473124.00000000006</v>
      </c>
      <c r="AZ110" s="22">
        <f t="shared" si="178"/>
        <v>473124.00000000006</v>
      </c>
      <c r="BA110" s="22">
        <f t="shared" si="179"/>
        <v>473124.00000000006</v>
      </c>
      <c r="BB110" s="22">
        <f t="shared" si="180"/>
        <v>473124.00000000006</v>
      </c>
      <c r="BC110" s="23">
        <f t="shared" si="181"/>
        <v>9462480.0000000019</v>
      </c>
      <c r="BD110" s="20">
        <f t="shared" si="182"/>
        <v>89000</v>
      </c>
      <c r="BE110" s="24">
        <f t="shared" si="183"/>
        <v>1780000</v>
      </c>
      <c r="BF110" s="34">
        <v>45488</v>
      </c>
      <c r="BG110" s="34">
        <v>45777</v>
      </c>
      <c r="BH110" s="31" t="s">
        <v>103</v>
      </c>
      <c r="BI110" s="17">
        <v>0</v>
      </c>
      <c r="BJ110" s="17">
        <v>0</v>
      </c>
    </row>
    <row r="111" spans="1:62" x14ac:dyDescent="0.25">
      <c r="A111" s="31" t="s">
        <v>378</v>
      </c>
      <c r="B111" s="31" t="s">
        <v>0</v>
      </c>
      <c r="C111" s="31" t="s">
        <v>387</v>
      </c>
      <c r="D111" s="31" t="s">
        <v>317</v>
      </c>
      <c r="E111" s="31" t="s">
        <v>401</v>
      </c>
      <c r="F111" s="31" t="s">
        <v>308</v>
      </c>
      <c r="G111" s="32">
        <v>4.9749999999999996</v>
      </c>
      <c r="H111" s="32">
        <v>4.9749999999999996</v>
      </c>
      <c r="I111" s="5">
        <v>9604261</v>
      </c>
      <c r="J111" s="33">
        <v>129.88</v>
      </c>
      <c r="K111" s="31" t="s">
        <v>112</v>
      </c>
      <c r="L111" s="31" t="s">
        <v>111</v>
      </c>
      <c r="M111" s="31" t="s">
        <v>111</v>
      </c>
      <c r="N111" s="33">
        <v>103.904</v>
      </c>
      <c r="O111" s="36">
        <f t="shared" si="184"/>
        <v>0.12988</v>
      </c>
      <c r="P111" s="36">
        <v>0.12988</v>
      </c>
      <c r="Q111" s="36">
        <v>0.12988</v>
      </c>
      <c r="R111" s="36">
        <v>0.12988</v>
      </c>
      <c r="S111" s="36">
        <v>0.12988</v>
      </c>
      <c r="T111" s="36">
        <v>0.12988</v>
      </c>
      <c r="U111" s="36">
        <v>0.12988</v>
      </c>
      <c r="V111" s="36">
        <v>0.12988</v>
      </c>
      <c r="W111" s="36">
        <v>0.12988</v>
      </c>
      <c r="X111" s="36">
        <v>0.12988</v>
      </c>
      <c r="Y111" s="36">
        <v>0.12988</v>
      </c>
      <c r="Z111" s="36">
        <v>0.12988</v>
      </c>
      <c r="AA111" s="36">
        <v>0.12988</v>
      </c>
      <c r="AB111" s="36">
        <v>0.12988</v>
      </c>
      <c r="AC111" s="36">
        <v>0.12988</v>
      </c>
      <c r="AD111" s="36">
        <v>0.12988</v>
      </c>
      <c r="AE111" s="36">
        <v>0.12988</v>
      </c>
      <c r="AF111" s="36">
        <v>0.12988</v>
      </c>
      <c r="AG111" s="36">
        <v>0.12988</v>
      </c>
      <c r="AH111" s="36">
        <v>0.12988</v>
      </c>
      <c r="AI111" s="22">
        <f t="shared" si="78"/>
        <v>1247401.4186799999</v>
      </c>
      <c r="AJ111" s="22">
        <f t="shared" si="162"/>
        <v>1247401.4186799999</v>
      </c>
      <c r="AK111" s="22">
        <f t="shared" si="163"/>
        <v>1247401.4186799999</v>
      </c>
      <c r="AL111" s="22">
        <f t="shared" si="164"/>
        <v>1247401.4186799999</v>
      </c>
      <c r="AM111" s="22">
        <f t="shared" si="165"/>
        <v>1247401.4186799999</v>
      </c>
      <c r="AN111" s="22">
        <f t="shared" si="166"/>
        <v>1247401.4186799999</v>
      </c>
      <c r="AO111" s="22">
        <f t="shared" si="167"/>
        <v>1247401.4186799999</v>
      </c>
      <c r="AP111" s="22">
        <f t="shared" si="168"/>
        <v>1247401.4186799999</v>
      </c>
      <c r="AQ111" s="22">
        <f t="shared" si="169"/>
        <v>1247401.4186799999</v>
      </c>
      <c r="AR111" s="22">
        <f t="shared" si="170"/>
        <v>1247401.4186799999</v>
      </c>
      <c r="AS111" s="22">
        <f t="shared" si="171"/>
        <v>1247401.4186799999</v>
      </c>
      <c r="AT111" s="22">
        <f t="shared" si="172"/>
        <v>1247401.4186799999</v>
      </c>
      <c r="AU111" s="22">
        <f t="shared" si="173"/>
        <v>1247401.4186799999</v>
      </c>
      <c r="AV111" s="22">
        <f t="shared" si="174"/>
        <v>1247401.4186799999</v>
      </c>
      <c r="AW111" s="22">
        <f t="shared" si="175"/>
        <v>1247401.4186799999</v>
      </c>
      <c r="AX111" s="22">
        <f t="shared" si="176"/>
        <v>1247401.4186799999</v>
      </c>
      <c r="AY111" s="22">
        <f t="shared" si="177"/>
        <v>1247401.4186799999</v>
      </c>
      <c r="AZ111" s="22">
        <f t="shared" si="178"/>
        <v>1247401.4186799999</v>
      </c>
      <c r="BA111" s="22">
        <f t="shared" si="179"/>
        <v>1247401.4186799999</v>
      </c>
      <c r="BB111" s="22">
        <f t="shared" si="180"/>
        <v>1247401.4186799999</v>
      </c>
      <c r="BC111" s="23">
        <f t="shared" si="181"/>
        <v>24948028.373600002</v>
      </c>
      <c r="BD111" s="20">
        <f t="shared" si="182"/>
        <v>240106.52500000002</v>
      </c>
      <c r="BE111" s="24">
        <f t="shared" si="183"/>
        <v>4802130.5</v>
      </c>
      <c r="BF111" s="34">
        <v>45488</v>
      </c>
      <c r="BG111" s="34">
        <v>46508</v>
      </c>
      <c r="BH111" s="31" t="s">
        <v>103</v>
      </c>
      <c r="BI111" s="17">
        <v>0</v>
      </c>
      <c r="BJ111" s="17">
        <v>0</v>
      </c>
    </row>
    <row r="112" spans="1:62" x14ac:dyDescent="0.25">
      <c r="A112" s="31" t="s">
        <v>379</v>
      </c>
      <c r="B112" s="31" t="s">
        <v>0</v>
      </c>
      <c r="C112" s="31" t="s">
        <v>388</v>
      </c>
      <c r="D112" s="31" t="s">
        <v>396</v>
      </c>
      <c r="E112" s="31" t="s">
        <v>402</v>
      </c>
      <c r="F112" s="31" t="s">
        <v>308</v>
      </c>
      <c r="G112" s="32">
        <v>2</v>
      </c>
      <c r="H112" s="32">
        <v>2</v>
      </c>
      <c r="I112" s="5">
        <v>3329600</v>
      </c>
      <c r="J112" s="33">
        <v>132.94</v>
      </c>
      <c r="K112" s="31" t="s">
        <v>111</v>
      </c>
      <c r="L112" s="31" t="s">
        <v>111</v>
      </c>
      <c r="M112" s="31" t="s">
        <v>111</v>
      </c>
      <c r="N112" s="33">
        <v>132.94</v>
      </c>
      <c r="O112" s="36">
        <f t="shared" si="184"/>
        <v>0.13294</v>
      </c>
      <c r="P112" s="36">
        <v>0.13294</v>
      </c>
      <c r="Q112" s="36">
        <v>0.13294</v>
      </c>
      <c r="R112" s="36">
        <v>0.13294</v>
      </c>
      <c r="S112" s="36">
        <v>0.13294</v>
      </c>
      <c r="T112" s="36">
        <v>0.13294</v>
      </c>
      <c r="U112" s="36">
        <v>0.13294</v>
      </c>
      <c r="V112" s="36">
        <v>0.13294</v>
      </c>
      <c r="W112" s="36">
        <v>0.13294</v>
      </c>
      <c r="X112" s="36">
        <v>0.13294</v>
      </c>
      <c r="Y112" s="36">
        <v>0.13294</v>
      </c>
      <c r="Z112" s="36">
        <v>0.13294</v>
      </c>
      <c r="AA112" s="36">
        <v>0.13294</v>
      </c>
      <c r="AB112" s="36">
        <v>0.13294</v>
      </c>
      <c r="AC112" s="36">
        <v>0.13294</v>
      </c>
      <c r="AD112" s="36">
        <v>0.13294</v>
      </c>
      <c r="AE112" s="36">
        <v>0.13294</v>
      </c>
      <c r="AF112" s="36">
        <v>0.13294</v>
      </c>
      <c r="AG112" s="36">
        <v>0.13294</v>
      </c>
      <c r="AH112" s="36">
        <v>0.13294</v>
      </c>
      <c r="AI112" s="22">
        <f t="shared" si="78"/>
        <v>442637.02400000003</v>
      </c>
      <c r="AJ112" s="22">
        <f t="shared" si="162"/>
        <v>442637.02400000003</v>
      </c>
      <c r="AK112" s="22">
        <f t="shared" si="163"/>
        <v>442637.02400000003</v>
      </c>
      <c r="AL112" s="22">
        <f t="shared" si="164"/>
        <v>442637.02400000003</v>
      </c>
      <c r="AM112" s="22">
        <f t="shared" si="165"/>
        <v>442637.02400000003</v>
      </c>
      <c r="AN112" s="22">
        <f t="shared" si="166"/>
        <v>442637.02400000003</v>
      </c>
      <c r="AO112" s="22">
        <f t="shared" si="167"/>
        <v>442637.02400000003</v>
      </c>
      <c r="AP112" s="22">
        <f t="shared" si="168"/>
        <v>442637.02400000003</v>
      </c>
      <c r="AQ112" s="22">
        <f t="shared" si="169"/>
        <v>442637.02400000003</v>
      </c>
      <c r="AR112" s="22">
        <f t="shared" si="170"/>
        <v>442637.02400000003</v>
      </c>
      <c r="AS112" s="22">
        <f t="shared" si="171"/>
        <v>442637.02400000003</v>
      </c>
      <c r="AT112" s="22">
        <f t="shared" si="172"/>
        <v>442637.02400000003</v>
      </c>
      <c r="AU112" s="22">
        <f t="shared" si="173"/>
        <v>442637.02400000003</v>
      </c>
      <c r="AV112" s="22">
        <f t="shared" si="174"/>
        <v>442637.02400000003</v>
      </c>
      <c r="AW112" s="22">
        <f t="shared" si="175"/>
        <v>442637.02400000003</v>
      </c>
      <c r="AX112" s="22">
        <f t="shared" si="176"/>
        <v>442637.02400000003</v>
      </c>
      <c r="AY112" s="22">
        <f t="shared" si="177"/>
        <v>442637.02400000003</v>
      </c>
      <c r="AZ112" s="22">
        <f t="shared" si="178"/>
        <v>442637.02400000003</v>
      </c>
      <c r="BA112" s="22">
        <f t="shared" si="179"/>
        <v>442637.02400000003</v>
      </c>
      <c r="BB112" s="22">
        <f t="shared" si="180"/>
        <v>442637.02400000003</v>
      </c>
      <c r="BC112" s="23">
        <f t="shared" si="181"/>
        <v>8852740.4800000023</v>
      </c>
      <c r="BD112" s="20">
        <f t="shared" si="182"/>
        <v>83240</v>
      </c>
      <c r="BE112" s="24">
        <f t="shared" si="183"/>
        <v>1664800</v>
      </c>
      <c r="BF112" s="34">
        <v>45488</v>
      </c>
      <c r="BG112" s="34">
        <v>45777</v>
      </c>
      <c r="BH112" s="31" t="s">
        <v>103</v>
      </c>
      <c r="BI112" s="17">
        <v>0</v>
      </c>
      <c r="BJ112" s="17">
        <v>0</v>
      </c>
    </row>
    <row r="113" spans="1:62" x14ac:dyDescent="0.25">
      <c r="A113" s="31" t="s">
        <v>380</v>
      </c>
      <c r="B113" s="31" t="s">
        <v>5</v>
      </c>
      <c r="C113" s="31" t="s">
        <v>389</v>
      </c>
      <c r="D113" s="31" t="s">
        <v>396</v>
      </c>
      <c r="E113" s="31" t="s">
        <v>403</v>
      </c>
      <c r="F113" s="31" t="s">
        <v>308</v>
      </c>
      <c r="G113" s="32">
        <v>1</v>
      </c>
      <c r="H113" s="32"/>
      <c r="I113" s="5">
        <v>1664800</v>
      </c>
      <c r="J113" s="33">
        <v>132.94</v>
      </c>
      <c r="K113" s="31" t="s">
        <v>111</v>
      </c>
      <c r="L113" s="31" t="s">
        <v>111</v>
      </c>
      <c r="M113" s="31" t="s">
        <v>111</v>
      </c>
      <c r="N113" s="33">
        <v>132.94</v>
      </c>
      <c r="O113" s="36">
        <f t="shared" si="184"/>
        <v>0.13294</v>
      </c>
      <c r="P113" s="36">
        <v>0.13294</v>
      </c>
      <c r="Q113" s="36">
        <v>0.13294</v>
      </c>
      <c r="R113" s="36">
        <v>0.13294</v>
      </c>
      <c r="S113" s="36">
        <v>0.13294</v>
      </c>
      <c r="T113" s="36">
        <v>0.13294</v>
      </c>
      <c r="U113" s="36">
        <v>0.13294</v>
      </c>
      <c r="V113" s="36">
        <v>0.13294</v>
      </c>
      <c r="W113" s="36">
        <v>0.13294</v>
      </c>
      <c r="X113" s="36">
        <v>0.13294</v>
      </c>
      <c r="Y113" s="36">
        <v>0.13294</v>
      </c>
      <c r="Z113" s="36">
        <v>0.13294</v>
      </c>
      <c r="AA113" s="36">
        <v>0.13294</v>
      </c>
      <c r="AB113" s="36">
        <v>0.13294</v>
      </c>
      <c r="AC113" s="36">
        <v>0.13294</v>
      </c>
      <c r="AD113" s="36">
        <v>0.13294</v>
      </c>
      <c r="AE113" s="36">
        <v>0.13294</v>
      </c>
      <c r="AF113" s="36">
        <v>0.13294</v>
      </c>
      <c r="AG113" s="36">
        <v>0.13294</v>
      </c>
      <c r="AH113" s="36">
        <v>0.13294</v>
      </c>
      <c r="AI113" s="22">
        <f t="shared" si="78"/>
        <v>221318.51200000002</v>
      </c>
      <c r="AJ113" s="22">
        <f t="shared" si="162"/>
        <v>221318.51200000002</v>
      </c>
      <c r="AK113" s="22">
        <f t="shared" si="163"/>
        <v>221318.51200000002</v>
      </c>
      <c r="AL113" s="22">
        <f t="shared" si="164"/>
        <v>221318.51200000002</v>
      </c>
      <c r="AM113" s="22">
        <f t="shared" si="165"/>
        <v>221318.51200000002</v>
      </c>
      <c r="AN113" s="22">
        <f t="shared" si="166"/>
        <v>221318.51200000002</v>
      </c>
      <c r="AO113" s="22">
        <f t="shared" si="167"/>
        <v>221318.51200000002</v>
      </c>
      <c r="AP113" s="22">
        <f t="shared" si="168"/>
        <v>221318.51200000002</v>
      </c>
      <c r="AQ113" s="22">
        <f t="shared" si="169"/>
        <v>221318.51200000002</v>
      </c>
      <c r="AR113" s="22">
        <f t="shared" si="170"/>
        <v>221318.51200000002</v>
      </c>
      <c r="AS113" s="22">
        <f t="shared" si="171"/>
        <v>221318.51200000002</v>
      </c>
      <c r="AT113" s="22">
        <f t="shared" si="172"/>
        <v>221318.51200000002</v>
      </c>
      <c r="AU113" s="22">
        <f t="shared" si="173"/>
        <v>221318.51200000002</v>
      </c>
      <c r="AV113" s="22">
        <f t="shared" si="174"/>
        <v>221318.51200000002</v>
      </c>
      <c r="AW113" s="22">
        <f t="shared" si="175"/>
        <v>221318.51200000002</v>
      </c>
      <c r="AX113" s="22">
        <f t="shared" si="176"/>
        <v>221318.51200000002</v>
      </c>
      <c r="AY113" s="22">
        <f t="shared" si="177"/>
        <v>221318.51200000002</v>
      </c>
      <c r="AZ113" s="22">
        <f t="shared" si="178"/>
        <v>221318.51200000002</v>
      </c>
      <c r="BA113" s="22">
        <f t="shared" si="179"/>
        <v>221318.51200000002</v>
      </c>
      <c r="BB113" s="22">
        <f t="shared" si="180"/>
        <v>221318.51200000002</v>
      </c>
      <c r="BC113" s="23">
        <f t="shared" si="181"/>
        <v>4426370.2400000012</v>
      </c>
      <c r="BD113" s="20">
        <f t="shared" si="182"/>
        <v>41620</v>
      </c>
      <c r="BE113" s="24">
        <f t="shared" si="183"/>
        <v>832400</v>
      </c>
      <c r="BF113" s="34"/>
      <c r="BG113" s="34"/>
      <c r="BH113" s="31" t="s">
        <v>103</v>
      </c>
      <c r="BI113" s="17">
        <v>0</v>
      </c>
      <c r="BJ113" s="17">
        <v>0</v>
      </c>
    </row>
    <row r="114" spans="1:62" x14ac:dyDescent="0.25">
      <c r="A114" s="31" t="s">
        <v>381</v>
      </c>
      <c r="B114" s="31" t="s">
        <v>0</v>
      </c>
      <c r="C114" s="31" t="s">
        <v>390</v>
      </c>
      <c r="D114" s="31" t="s">
        <v>397</v>
      </c>
      <c r="E114" s="31" t="s">
        <v>404</v>
      </c>
      <c r="F114" s="31" t="s">
        <v>308</v>
      </c>
      <c r="G114" s="32">
        <v>2</v>
      </c>
      <c r="H114" s="32">
        <v>2</v>
      </c>
      <c r="I114" s="5">
        <v>3721400</v>
      </c>
      <c r="J114" s="33">
        <v>132.91999999999999</v>
      </c>
      <c r="K114" s="31" t="s">
        <v>111</v>
      </c>
      <c r="L114" s="31" t="s">
        <v>111</v>
      </c>
      <c r="M114" s="31" t="s">
        <v>111</v>
      </c>
      <c r="N114" s="33">
        <v>132.91999999999999</v>
      </c>
      <c r="O114" s="36">
        <f t="shared" si="184"/>
        <v>0.13291999999999998</v>
      </c>
      <c r="P114" s="36">
        <v>0.13291999999999998</v>
      </c>
      <c r="Q114" s="36">
        <v>0.13291999999999998</v>
      </c>
      <c r="R114" s="36">
        <v>0.13291999999999998</v>
      </c>
      <c r="S114" s="36">
        <v>0.13291999999999998</v>
      </c>
      <c r="T114" s="36">
        <v>0.13291999999999998</v>
      </c>
      <c r="U114" s="36">
        <v>0.13291999999999998</v>
      </c>
      <c r="V114" s="36">
        <v>0.13291999999999998</v>
      </c>
      <c r="W114" s="36">
        <v>0.13291999999999998</v>
      </c>
      <c r="X114" s="36">
        <v>0.13291999999999998</v>
      </c>
      <c r="Y114" s="36">
        <v>0.13291999999999998</v>
      </c>
      <c r="Z114" s="36">
        <v>0.13291999999999998</v>
      </c>
      <c r="AA114" s="36">
        <v>0.13291999999999998</v>
      </c>
      <c r="AB114" s="36">
        <v>0.13291999999999998</v>
      </c>
      <c r="AC114" s="36">
        <v>0.13291999999999998</v>
      </c>
      <c r="AD114" s="36">
        <v>0.13291999999999998</v>
      </c>
      <c r="AE114" s="36">
        <v>0.13291999999999998</v>
      </c>
      <c r="AF114" s="36">
        <v>0.13291999999999998</v>
      </c>
      <c r="AG114" s="36">
        <v>0.13291999999999998</v>
      </c>
      <c r="AH114" s="36">
        <v>0.13291999999999998</v>
      </c>
      <c r="AI114" s="22">
        <f t="shared" si="78"/>
        <v>494648.48799999995</v>
      </c>
      <c r="AJ114" s="22">
        <f t="shared" si="162"/>
        <v>494648.48799999995</v>
      </c>
      <c r="AK114" s="22">
        <f t="shared" si="163"/>
        <v>494648.48799999995</v>
      </c>
      <c r="AL114" s="22">
        <f t="shared" si="164"/>
        <v>494648.48799999995</v>
      </c>
      <c r="AM114" s="22">
        <f t="shared" si="165"/>
        <v>494648.48799999995</v>
      </c>
      <c r="AN114" s="22">
        <f t="shared" si="166"/>
        <v>494648.48799999995</v>
      </c>
      <c r="AO114" s="22">
        <f t="shared" si="167"/>
        <v>494648.48799999995</v>
      </c>
      <c r="AP114" s="22">
        <f t="shared" si="168"/>
        <v>494648.48799999995</v>
      </c>
      <c r="AQ114" s="22">
        <f t="shared" si="169"/>
        <v>494648.48799999995</v>
      </c>
      <c r="AR114" s="22">
        <f t="shared" si="170"/>
        <v>494648.48799999995</v>
      </c>
      <c r="AS114" s="22">
        <f t="shared" si="171"/>
        <v>494648.48799999995</v>
      </c>
      <c r="AT114" s="22">
        <f t="shared" si="172"/>
        <v>494648.48799999995</v>
      </c>
      <c r="AU114" s="22">
        <f t="shared" si="173"/>
        <v>494648.48799999995</v>
      </c>
      <c r="AV114" s="22">
        <f t="shared" si="174"/>
        <v>494648.48799999995</v>
      </c>
      <c r="AW114" s="22">
        <f t="shared" si="175"/>
        <v>494648.48799999995</v>
      </c>
      <c r="AX114" s="22">
        <f t="shared" si="176"/>
        <v>494648.48799999995</v>
      </c>
      <c r="AY114" s="22">
        <f t="shared" si="177"/>
        <v>494648.48799999995</v>
      </c>
      <c r="AZ114" s="22">
        <f t="shared" si="178"/>
        <v>494648.48799999995</v>
      </c>
      <c r="BA114" s="22">
        <f t="shared" si="179"/>
        <v>494648.48799999995</v>
      </c>
      <c r="BB114" s="22">
        <f t="shared" si="180"/>
        <v>494648.48799999995</v>
      </c>
      <c r="BC114" s="23">
        <f t="shared" si="181"/>
        <v>9892969.7599999998</v>
      </c>
      <c r="BD114" s="20">
        <f t="shared" si="182"/>
        <v>93035</v>
      </c>
      <c r="BE114" s="24">
        <f t="shared" si="183"/>
        <v>1860700</v>
      </c>
      <c r="BF114" s="34">
        <v>45488</v>
      </c>
      <c r="BG114" s="34">
        <v>45777</v>
      </c>
      <c r="BH114" s="31" t="s">
        <v>103</v>
      </c>
      <c r="BI114" s="17">
        <v>0</v>
      </c>
      <c r="BJ114" s="17">
        <v>0</v>
      </c>
    </row>
    <row r="115" spans="1:62" x14ac:dyDescent="0.25">
      <c r="A115" s="31" t="s">
        <v>382</v>
      </c>
      <c r="B115" s="31" t="s">
        <v>5</v>
      </c>
      <c r="C115" s="31" t="s">
        <v>391</v>
      </c>
      <c r="D115" s="31" t="s">
        <v>397</v>
      </c>
      <c r="E115" s="31" t="s">
        <v>404</v>
      </c>
      <c r="F115" s="31" t="s">
        <v>308</v>
      </c>
      <c r="G115" s="32">
        <v>2</v>
      </c>
      <c r="H115" s="32"/>
      <c r="I115" s="5">
        <v>3721400</v>
      </c>
      <c r="J115" s="33">
        <v>132.91999999999999</v>
      </c>
      <c r="K115" s="31" t="s">
        <v>111</v>
      </c>
      <c r="L115" s="31" t="s">
        <v>111</v>
      </c>
      <c r="M115" s="31" t="s">
        <v>111</v>
      </c>
      <c r="N115" s="33">
        <v>132.91999999999999</v>
      </c>
      <c r="O115" s="36">
        <f t="shared" si="184"/>
        <v>0.13291999999999998</v>
      </c>
      <c r="P115" s="36">
        <v>0.13291999999999998</v>
      </c>
      <c r="Q115" s="36">
        <v>0.13291999999999998</v>
      </c>
      <c r="R115" s="36">
        <v>0.13291999999999998</v>
      </c>
      <c r="S115" s="36">
        <v>0.13291999999999998</v>
      </c>
      <c r="T115" s="36">
        <v>0.13291999999999998</v>
      </c>
      <c r="U115" s="36">
        <v>0.13291999999999998</v>
      </c>
      <c r="V115" s="36">
        <v>0.13291999999999998</v>
      </c>
      <c r="W115" s="36">
        <v>0.13291999999999998</v>
      </c>
      <c r="X115" s="36">
        <v>0.13291999999999998</v>
      </c>
      <c r="Y115" s="36">
        <v>0.13291999999999998</v>
      </c>
      <c r="Z115" s="36">
        <v>0.13291999999999998</v>
      </c>
      <c r="AA115" s="36">
        <v>0.13291999999999998</v>
      </c>
      <c r="AB115" s="36">
        <v>0.13291999999999998</v>
      </c>
      <c r="AC115" s="36">
        <v>0.13291999999999998</v>
      </c>
      <c r="AD115" s="36">
        <v>0.13291999999999998</v>
      </c>
      <c r="AE115" s="36">
        <v>0.13291999999999998</v>
      </c>
      <c r="AF115" s="36">
        <v>0.13291999999999998</v>
      </c>
      <c r="AG115" s="36">
        <v>0.13291999999999998</v>
      </c>
      <c r="AH115" s="36">
        <v>0.13291999999999998</v>
      </c>
      <c r="AI115" s="22">
        <f t="shared" si="78"/>
        <v>494648.48799999995</v>
      </c>
      <c r="AJ115" s="22">
        <f t="shared" si="162"/>
        <v>494648.48799999995</v>
      </c>
      <c r="AK115" s="22">
        <f t="shared" si="163"/>
        <v>494648.48799999995</v>
      </c>
      <c r="AL115" s="22">
        <f t="shared" si="164"/>
        <v>494648.48799999995</v>
      </c>
      <c r="AM115" s="22">
        <f t="shared" si="165"/>
        <v>494648.48799999995</v>
      </c>
      <c r="AN115" s="22">
        <f t="shared" si="166"/>
        <v>494648.48799999995</v>
      </c>
      <c r="AO115" s="22">
        <f t="shared" si="167"/>
        <v>494648.48799999995</v>
      </c>
      <c r="AP115" s="22">
        <f t="shared" si="168"/>
        <v>494648.48799999995</v>
      </c>
      <c r="AQ115" s="22">
        <f t="shared" si="169"/>
        <v>494648.48799999995</v>
      </c>
      <c r="AR115" s="22">
        <f t="shared" si="170"/>
        <v>494648.48799999995</v>
      </c>
      <c r="AS115" s="22">
        <f t="shared" si="171"/>
        <v>494648.48799999995</v>
      </c>
      <c r="AT115" s="22">
        <f t="shared" si="172"/>
        <v>494648.48799999995</v>
      </c>
      <c r="AU115" s="22">
        <f t="shared" si="173"/>
        <v>494648.48799999995</v>
      </c>
      <c r="AV115" s="22">
        <f t="shared" si="174"/>
        <v>494648.48799999995</v>
      </c>
      <c r="AW115" s="22">
        <f t="shared" si="175"/>
        <v>494648.48799999995</v>
      </c>
      <c r="AX115" s="22">
        <f t="shared" si="176"/>
        <v>494648.48799999995</v>
      </c>
      <c r="AY115" s="22">
        <f t="shared" si="177"/>
        <v>494648.48799999995</v>
      </c>
      <c r="AZ115" s="22">
        <f t="shared" si="178"/>
        <v>494648.48799999995</v>
      </c>
      <c r="BA115" s="22">
        <f t="shared" si="179"/>
        <v>494648.48799999995</v>
      </c>
      <c r="BB115" s="22">
        <f t="shared" si="180"/>
        <v>494648.48799999995</v>
      </c>
      <c r="BC115" s="23">
        <f t="shared" si="181"/>
        <v>9892969.7599999998</v>
      </c>
      <c r="BD115" s="20">
        <f t="shared" si="182"/>
        <v>93035</v>
      </c>
      <c r="BE115" s="24">
        <f t="shared" si="183"/>
        <v>1860700</v>
      </c>
      <c r="BF115" s="34"/>
      <c r="BG115" s="34"/>
      <c r="BH115" s="31" t="s">
        <v>103</v>
      </c>
      <c r="BI115" s="17">
        <v>0</v>
      </c>
      <c r="BJ115" s="17">
        <v>0</v>
      </c>
    </row>
    <row r="116" spans="1:62" x14ac:dyDescent="0.25">
      <c r="A116" s="31" t="s">
        <v>383</v>
      </c>
      <c r="B116" s="31" t="s">
        <v>0</v>
      </c>
      <c r="C116" s="31" t="s">
        <v>392</v>
      </c>
      <c r="D116" s="31" t="s">
        <v>398</v>
      </c>
      <c r="E116" s="31" t="s">
        <v>405</v>
      </c>
      <c r="F116" s="31" t="s">
        <v>308</v>
      </c>
      <c r="G116" s="32">
        <v>1</v>
      </c>
      <c r="H116" s="32">
        <v>1</v>
      </c>
      <c r="I116" s="5">
        <v>1740000</v>
      </c>
      <c r="J116" s="33">
        <v>132.96</v>
      </c>
      <c r="K116" s="31" t="s">
        <v>111</v>
      </c>
      <c r="L116" s="31" t="s">
        <v>111</v>
      </c>
      <c r="M116" s="31" t="s">
        <v>111</v>
      </c>
      <c r="N116" s="33">
        <v>132.96</v>
      </c>
      <c r="O116" s="36">
        <f t="shared" si="184"/>
        <v>0.13295999999999999</v>
      </c>
      <c r="P116" s="36">
        <v>0.13295999999999999</v>
      </c>
      <c r="Q116" s="36">
        <v>0.13295999999999999</v>
      </c>
      <c r="R116" s="36">
        <v>0.13295999999999999</v>
      </c>
      <c r="S116" s="36">
        <v>0.13295999999999999</v>
      </c>
      <c r="T116" s="36">
        <v>0.13295999999999999</v>
      </c>
      <c r="U116" s="36">
        <v>0.13295999999999999</v>
      </c>
      <c r="V116" s="36">
        <v>0.13295999999999999</v>
      </c>
      <c r="W116" s="36">
        <v>0.13295999999999999</v>
      </c>
      <c r="X116" s="36">
        <v>0.13295999999999999</v>
      </c>
      <c r="Y116" s="36">
        <v>0.13295999999999999</v>
      </c>
      <c r="Z116" s="36">
        <v>0.13295999999999999</v>
      </c>
      <c r="AA116" s="36">
        <v>0.13295999999999999</v>
      </c>
      <c r="AB116" s="36">
        <v>0.13295999999999999</v>
      </c>
      <c r="AC116" s="36">
        <v>0.13295999999999999</v>
      </c>
      <c r="AD116" s="36">
        <v>0.13295999999999999</v>
      </c>
      <c r="AE116" s="36">
        <v>0.13295999999999999</v>
      </c>
      <c r="AF116" s="36">
        <v>0.13295999999999999</v>
      </c>
      <c r="AG116" s="36">
        <v>0.13295999999999999</v>
      </c>
      <c r="AH116" s="36">
        <v>0.13295999999999999</v>
      </c>
      <c r="AI116" s="22">
        <f t="shared" si="78"/>
        <v>231350.39999999999</v>
      </c>
      <c r="AJ116" s="22">
        <f t="shared" si="162"/>
        <v>231350.39999999999</v>
      </c>
      <c r="AK116" s="22">
        <f t="shared" si="163"/>
        <v>231350.39999999999</v>
      </c>
      <c r="AL116" s="22">
        <f t="shared" si="164"/>
        <v>231350.39999999999</v>
      </c>
      <c r="AM116" s="22">
        <f t="shared" si="165"/>
        <v>231350.39999999999</v>
      </c>
      <c r="AN116" s="22">
        <f t="shared" si="166"/>
        <v>231350.39999999999</v>
      </c>
      <c r="AO116" s="22">
        <f t="shared" si="167"/>
        <v>231350.39999999999</v>
      </c>
      <c r="AP116" s="22">
        <f t="shared" si="168"/>
        <v>231350.39999999999</v>
      </c>
      <c r="AQ116" s="22">
        <f t="shared" si="169"/>
        <v>231350.39999999999</v>
      </c>
      <c r="AR116" s="22">
        <f t="shared" si="170"/>
        <v>231350.39999999999</v>
      </c>
      <c r="AS116" s="22">
        <f t="shared" si="171"/>
        <v>231350.39999999999</v>
      </c>
      <c r="AT116" s="22">
        <f t="shared" si="172"/>
        <v>231350.39999999999</v>
      </c>
      <c r="AU116" s="22">
        <f t="shared" si="173"/>
        <v>231350.39999999999</v>
      </c>
      <c r="AV116" s="22">
        <f t="shared" si="174"/>
        <v>231350.39999999999</v>
      </c>
      <c r="AW116" s="22">
        <f t="shared" si="175"/>
        <v>231350.39999999999</v>
      </c>
      <c r="AX116" s="22">
        <f t="shared" si="176"/>
        <v>231350.39999999999</v>
      </c>
      <c r="AY116" s="22">
        <f t="shared" si="177"/>
        <v>231350.39999999999</v>
      </c>
      <c r="AZ116" s="22">
        <f t="shared" si="178"/>
        <v>231350.39999999999</v>
      </c>
      <c r="BA116" s="22">
        <f t="shared" si="179"/>
        <v>231350.39999999999</v>
      </c>
      <c r="BB116" s="22">
        <f t="shared" si="180"/>
        <v>231350.39999999999</v>
      </c>
      <c r="BC116" s="23">
        <f t="shared" si="181"/>
        <v>4627007.9999999991</v>
      </c>
      <c r="BD116" s="20">
        <f t="shared" si="182"/>
        <v>43500</v>
      </c>
      <c r="BE116" s="24">
        <f t="shared" si="183"/>
        <v>870000</v>
      </c>
      <c r="BF116" s="34">
        <v>45488</v>
      </c>
      <c r="BG116" s="34">
        <v>45777</v>
      </c>
      <c r="BH116" s="31" t="s">
        <v>103</v>
      </c>
      <c r="BI116" s="17">
        <v>0</v>
      </c>
      <c r="BJ116" s="17">
        <v>0</v>
      </c>
    </row>
    <row r="117" spans="1:62" x14ac:dyDescent="0.25">
      <c r="A117" s="31" t="s">
        <v>384</v>
      </c>
      <c r="B117" s="31" t="s">
        <v>0</v>
      </c>
      <c r="C117" s="31" t="s">
        <v>393</v>
      </c>
      <c r="D117" s="31" t="s">
        <v>398</v>
      </c>
      <c r="E117" s="31" t="s">
        <v>406</v>
      </c>
      <c r="F117" s="31" t="s">
        <v>308</v>
      </c>
      <c r="G117" s="32">
        <v>1</v>
      </c>
      <c r="H117" s="32">
        <v>1</v>
      </c>
      <c r="I117" s="5">
        <v>1740000</v>
      </c>
      <c r="J117" s="33">
        <v>132.96</v>
      </c>
      <c r="K117" s="31" t="s">
        <v>111</v>
      </c>
      <c r="L117" s="31" t="s">
        <v>111</v>
      </c>
      <c r="M117" s="31" t="s">
        <v>111</v>
      </c>
      <c r="N117" s="33">
        <v>132.96</v>
      </c>
      <c r="O117" s="36">
        <f t="shared" si="184"/>
        <v>0.13295999999999999</v>
      </c>
      <c r="P117" s="36">
        <v>0.13295999999999999</v>
      </c>
      <c r="Q117" s="36">
        <v>0.13295999999999999</v>
      </c>
      <c r="R117" s="36">
        <v>0.13295999999999999</v>
      </c>
      <c r="S117" s="36">
        <v>0.13295999999999999</v>
      </c>
      <c r="T117" s="36">
        <v>0.13295999999999999</v>
      </c>
      <c r="U117" s="36">
        <v>0.13295999999999999</v>
      </c>
      <c r="V117" s="36">
        <v>0.13295999999999999</v>
      </c>
      <c r="W117" s="36">
        <v>0.13295999999999999</v>
      </c>
      <c r="X117" s="36">
        <v>0.13295999999999999</v>
      </c>
      <c r="Y117" s="36">
        <v>0.13295999999999999</v>
      </c>
      <c r="Z117" s="36">
        <v>0.13295999999999999</v>
      </c>
      <c r="AA117" s="36">
        <v>0.13295999999999999</v>
      </c>
      <c r="AB117" s="36">
        <v>0.13295999999999999</v>
      </c>
      <c r="AC117" s="36">
        <v>0.13295999999999999</v>
      </c>
      <c r="AD117" s="36">
        <v>0.13295999999999999</v>
      </c>
      <c r="AE117" s="36">
        <v>0.13295999999999999</v>
      </c>
      <c r="AF117" s="36">
        <v>0.13295999999999999</v>
      </c>
      <c r="AG117" s="36">
        <v>0.13295999999999999</v>
      </c>
      <c r="AH117" s="36">
        <v>0.13295999999999999</v>
      </c>
      <c r="AI117" s="22">
        <f t="shared" si="78"/>
        <v>231350.39999999999</v>
      </c>
      <c r="AJ117" s="22">
        <f t="shared" si="162"/>
        <v>231350.39999999999</v>
      </c>
      <c r="AK117" s="22">
        <f t="shared" si="163"/>
        <v>231350.39999999999</v>
      </c>
      <c r="AL117" s="22">
        <f t="shared" si="164"/>
        <v>231350.39999999999</v>
      </c>
      <c r="AM117" s="22">
        <f t="shared" si="165"/>
        <v>231350.39999999999</v>
      </c>
      <c r="AN117" s="22">
        <f t="shared" si="166"/>
        <v>231350.39999999999</v>
      </c>
      <c r="AO117" s="22">
        <f t="shared" si="167"/>
        <v>231350.39999999999</v>
      </c>
      <c r="AP117" s="22">
        <f t="shared" si="168"/>
        <v>231350.39999999999</v>
      </c>
      <c r="AQ117" s="22">
        <f t="shared" si="169"/>
        <v>231350.39999999999</v>
      </c>
      <c r="AR117" s="22">
        <f t="shared" si="170"/>
        <v>231350.39999999999</v>
      </c>
      <c r="AS117" s="22">
        <f t="shared" si="171"/>
        <v>231350.39999999999</v>
      </c>
      <c r="AT117" s="22">
        <f t="shared" si="172"/>
        <v>231350.39999999999</v>
      </c>
      <c r="AU117" s="22">
        <f t="shared" si="173"/>
        <v>231350.39999999999</v>
      </c>
      <c r="AV117" s="22">
        <f t="shared" si="174"/>
        <v>231350.39999999999</v>
      </c>
      <c r="AW117" s="22">
        <f t="shared" si="175"/>
        <v>231350.39999999999</v>
      </c>
      <c r="AX117" s="22">
        <f t="shared" si="176"/>
        <v>231350.39999999999</v>
      </c>
      <c r="AY117" s="22">
        <f t="shared" si="177"/>
        <v>231350.39999999999</v>
      </c>
      <c r="AZ117" s="22">
        <f t="shared" si="178"/>
        <v>231350.39999999999</v>
      </c>
      <c r="BA117" s="22">
        <f t="shared" si="179"/>
        <v>231350.39999999999</v>
      </c>
      <c r="BB117" s="22">
        <f t="shared" si="180"/>
        <v>231350.39999999999</v>
      </c>
      <c r="BC117" s="23">
        <f t="shared" si="181"/>
        <v>4627007.9999999991</v>
      </c>
      <c r="BD117" s="20">
        <f t="shared" si="182"/>
        <v>43500</v>
      </c>
      <c r="BE117" s="24">
        <f t="shared" si="183"/>
        <v>870000</v>
      </c>
      <c r="BF117" s="34">
        <v>45488</v>
      </c>
      <c r="BG117" s="34">
        <v>46022</v>
      </c>
      <c r="BH117" s="31" t="s">
        <v>103</v>
      </c>
      <c r="BI117" s="17">
        <v>0</v>
      </c>
      <c r="BJ117" s="17">
        <v>0</v>
      </c>
    </row>
    <row r="118" spans="1:62" x14ac:dyDescent="0.25">
      <c r="A118" s="31" t="s">
        <v>385</v>
      </c>
      <c r="B118" s="31" t="s">
        <v>0</v>
      </c>
      <c r="C118" s="31" t="s">
        <v>394</v>
      </c>
      <c r="D118" s="31" t="s">
        <v>317</v>
      </c>
      <c r="E118" s="31" t="s">
        <v>407</v>
      </c>
      <c r="F118" s="31" t="s">
        <v>308</v>
      </c>
      <c r="G118" s="32">
        <v>4</v>
      </c>
      <c r="H118" s="32">
        <v>4</v>
      </c>
      <c r="I118" s="5">
        <v>7869000</v>
      </c>
      <c r="J118" s="33">
        <v>114.5</v>
      </c>
      <c r="K118" s="31" t="s">
        <v>111</v>
      </c>
      <c r="L118" s="31" t="s">
        <v>111</v>
      </c>
      <c r="M118" s="31" t="s">
        <v>111</v>
      </c>
      <c r="N118" s="33">
        <v>114.5</v>
      </c>
      <c r="O118" s="36">
        <f t="shared" si="184"/>
        <v>0.1145</v>
      </c>
      <c r="P118" s="36">
        <v>0.1145</v>
      </c>
      <c r="Q118" s="36">
        <v>0.1145</v>
      </c>
      <c r="R118" s="36">
        <v>0.1145</v>
      </c>
      <c r="S118" s="36">
        <v>0.1145</v>
      </c>
      <c r="T118" s="36">
        <v>0.1145</v>
      </c>
      <c r="U118" s="36">
        <v>0.1145</v>
      </c>
      <c r="V118" s="36">
        <v>0.1145</v>
      </c>
      <c r="W118" s="36">
        <v>0.1145</v>
      </c>
      <c r="X118" s="36">
        <v>0.1145</v>
      </c>
      <c r="Y118" s="36">
        <v>0.1145</v>
      </c>
      <c r="Z118" s="36">
        <v>0.1145</v>
      </c>
      <c r="AA118" s="36">
        <v>0.1145</v>
      </c>
      <c r="AB118" s="36">
        <v>0.1145</v>
      </c>
      <c r="AC118" s="36">
        <v>0.1145</v>
      </c>
      <c r="AD118" s="36">
        <v>0.1145</v>
      </c>
      <c r="AE118" s="36">
        <v>0.1145</v>
      </c>
      <c r="AF118" s="36">
        <v>0.1145</v>
      </c>
      <c r="AG118" s="36">
        <v>0.1145</v>
      </c>
      <c r="AH118" s="36">
        <v>0.1145</v>
      </c>
      <c r="AI118" s="22">
        <f t="shared" si="78"/>
        <v>901000.5</v>
      </c>
      <c r="AJ118" s="22">
        <f t="shared" si="162"/>
        <v>901000.5</v>
      </c>
      <c r="AK118" s="22">
        <f t="shared" si="163"/>
        <v>901000.5</v>
      </c>
      <c r="AL118" s="22">
        <f t="shared" si="164"/>
        <v>901000.5</v>
      </c>
      <c r="AM118" s="22">
        <f t="shared" si="165"/>
        <v>901000.5</v>
      </c>
      <c r="AN118" s="22">
        <f t="shared" si="166"/>
        <v>901000.5</v>
      </c>
      <c r="AO118" s="22">
        <f t="shared" si="167"/>
        <v>901000.5</v>
      </c>
      <c r="AP118" s="22">
        <f t="shared" si="168"/>
        <v>901000.5</v>
      </c>
      <c r="AQ118" s="22">
        <f t="shared" si="169"/>
        <v>901000.5</v>
      </c>
      <c r="AR118" s="22">
        <f t="shared" si="170"/>
        <v>901000.5</v>
      </c>
      <c r="AS118" s="22">
        <f t="shared" si="171"/>
        <v>901000.5</v>
      </c>
      <c r="AT118" s="22">
        <f t="shared" si="172"/>
        <v>901000.5</v>
      </c>
      <c r="AU118" s="22">
        <f t="shared" si="173"/>
        <v>901000.5</v>
      </c>
      <c r="AV118" s="22">
        <f t="shared" si="174"/>
        <v>901000.5</v>
      </c>
      <c r="AW118" s="22">
        <f t="shared" si="175"/>
        <v>901000.5</v>
      </c>
      <c r="AX118" s="22">
        <f t="shared" si="176"/>
        <v>901000.5</v>
      </c>
      <c r="AY118" s="22">
        <f t="shared" si="177"/>
        <v>901000.5</v>
      </c>
      <c r="AZ118" s="22">
        <f t="shared" si="178"/>
        <v>901000.5</v>
      </c>
      <c r="BA118" s="22">
        <f t="shared" si="179"/>
        <v>901000.5</v>
      </c>
      <c r="BB118" s="22">
        <f t="shared" si="180"/>
        <v>901000.5</v>
      </c>
      <c r="BC118" s="23">
        <f t="shared" si="181"/>
        <v>18020010</v>
      </c>
      <c r="BD118" s="20">
        <f t="shared" si="182"/>
        <v>196725</v>
      </c>
      <c r="BE118" s="24">
        <f t="shared" si="183"/>
        <v>3934500</v>
      </c>
      <c r="BF118" s="34">
        <v>45488</v>
      </c>
      <c r="BG118" s="34">
        <v>46508</v>
      </c>
      <c r="BH118" s="31" t="s">
        <v>103</v>
      </c>
      <c r="BI118" s="17">
        <v>0</v>
      </c>
      <c r="BJ118" s="17">
        <v>0</v>
      </c>
    </row>
    <row r="119" spans="1:62" x14ac:dyDescent="0.25">
      <c r="A119" s="31" t="s">
        <v>412</v>
      </c>
      <c r="B119" s="31" t="s">
        <v>0</v>
      </c>
      <c r="C119" s="31" t="s">
        <v>413</v>
      </c>
      <c r="D119" s="31" t="s">
        <v>317</v>
      </c>
      <c r="E119" s="31" t="s">
        <v>414</v>
      </c>
      <c r="F119" s="31" t="s">
        <v>4</v>
      </c>
      <c r="G119" s="32">
        <v>3</v>
      </c>
      <c r="H119" s="32">
        <v>3</v>
      </c>
      <c r="I119" s="5">
        <v>5982716</v>
      </c>
      <c r="J119" s="33">
        <v>118.85</v>
      </c>
      <c r="K119" s="38" t="s">
        <v>111</v>
      </c>
      <c r="L119" s="38" t="s">
        <v>111</v>
      </c>
      <c r="M119" s="38" t="s">
        <v>111</v>
      </c>
      <c r="N119" s="33">
        <v>118.85</v>
      </c>
      <c r="O119" s="33">
        <v>118.85</v>
      </c>
      <c r="P119" s="33">
        <v>118.85</v>
      </c>
      <c r="Q119" s="33">
        <v>118.85</v>
      </c>
      <c r="R119" s="33">
        <v>118.85</v>
      </c>
      <c r="S119" s="33">
        <v>118.85</v>
      </c>
      <c r="T119" s="33">
        <v>118.85</v>
      </c>
      <c r="U119" s="33">
        <v>118.85</v>
      </c>
      <c r="V119" s="33">
        <v>118.85</v>
      </c>
      <c r="W119" s="33">
        <v>118.85</v>
      </c>
      <c r="X119" s="33">
        <v>118.85</v>
      </c>
      <c r="Y119" s="33">
        <v>118.85</v>
      </c>
      <c r="Z119" s="33">
        <v>118.85</v>
      </c>
      <c r="AA119" s="33">
        <v>118.85</v>
      </c>
      <c r="AB119" s="33">
        <v>118.85</v>
      </c>
      <c r="AC119" s="33">
        <v>118.85</v>
      </c>
      <c r="AD119" s="33">
        <v>118.85</v>
      </c>
      <c r="AE119" s="33">
        <v>118.85</v>
      </c>
      <c r="AF119" s="33">
        <v>118.85</v>
      </c>
      <c r="AG119" s="33">
        <v>118.85</v>
      </c>
      <c r="AH119" s="33">
        <v>118.85</v>
      </c>
      <c r="AI119" s="22">
        <f>$I119*O119/1000</f>
        <v>711045.7966</v>
      </c>
      <c r="AJ119" s="22">
        <f>$I119*P119/1000</f>
        <v>711045.7966</v>
      </c>
      <c r="AK119" s="22">
        <f>$I119*Q119/1000</f>
        <v>711045.7966</v>
      </c>
      <c r="AL119" s="22">
        <f>$I119*R119/1000</f>
        <v>711045.7966</v>
      </c>
      <c r="AM119" s="22">
        <f>$I119*S119/1000</f>
        <v>711045.7966</v>
      </c>
      <c r="AN119" s="22">
        <f>$I119*T119/1000</f>
        <v>711045.7966</v>
      </c>
      <c r="AO119" s="22">
        <f>$I119*U119/1000</f>
        <v>711045.7966</v>
      </c>
      <c r="AP119" s="22">
        <f>$I119*V119/1000</f>
        <v>711045.7966</v>
      </c>
      <c r="AQ119" s="22">
        <f>$I119*W119/1000</f>
        <v>711045.7966</v>
      </c>
      <c r="AR119" s="22">
        <f>$I119*X119/1000</f>
        <v>711045.7966</v>
      </c>
      <c r="AS119" s="22">
        <f>$I119*Y119/1000</f>
        <v>711045.7966</v>
      </c>
      <c r="AT119" s="22">
        <f>$I119*Z119/1000</f>
        <v>711045.7966</v>
      </c>
      <c r="AU119" s="22">
        <f>$I119*AA119/1000</f>
        <v>711045.7966</v>
      </c>
      <c r="AV119" s="22">
        <f>$I119*AB119/1000</f>
        <v>711045.7966</v>
      </c>
      <c r="AW119" s="22">
        <f>$I119*AC119/1000</f>
        <v>711045.7966</v>
      </c>
      <c r="AX119" s="22">
        <f>$I119*AD119/1000</f>
        <v>711045.7966</v>
      </c>
      <c r="AY119" s="22">
        <f>$I119*AE119/1000</f>
        <v>711045.7966</v>
      </c>
      <c r="AZ119" s="22">
        <f>$I119*AF119/1000</f>
        <v>711045.7966</v>
      </c>
      <c r="BA119" s="22">
        <f>$I119*AG119/1000</f>
        <v>711045.7966</v>
      </c>
      <c r="BB119" s="22">
        <f>$I119*AH119/1000</f>
        <v>711045.7966</v>
      </c>
      <c r="BC119" s="23">
        <f t="shared" si="181"/>
        <v>14220915.931999993</v>
      </c>
      <c r="BD119" s="20">
        <f t="shared" si="182"/>
        <v>149567.9</v>
      </c>
      <c r="BE119" s="24">
        <f t="shared" si="183"/>
        <v>2991358</v>
      </c>
      <c r="BF119" s="34">
        <v>45845</v>
      </c>
      <c r="BG119" s="34">
        <v>46880</v>
      </c>
      <c r="BH119" s="31" t="s">
        <v>103</v>
      </c>
      <c r="BI119" s="17">
        <v>0</v>
      </c>
      <c r="BJ119" s="17">
        <v>0</v>
      </c>
    </row>
    <row r="120" spans="1:62" x14ac:dyDescent="0.25">
      <c r="A120" s="31" t="s">
        <v>415</v>
      </c>
      <c r="B120" s="31" t="s">
        <v>0</v>
      </c>
      <c r="C120" s="31" t="s">
        <v>416</v>
      </c>
      <c r="D120" s="31" t="s">
        <v>317</v>
      </c>
      <c r="E120" s="31" t="s">
        <v>417</v>
      </c>
      <c r="F120" s="31" t="s">
        <v>4</v>
      </c>
      <c r="G120" s="32">
        <v>1.9750000000000001</v>
      </c>
      <c r="H120" s="32">
        <v>1.9750000000000001</v>
      </c>
      <c r="I120" s="5">
        <v>3301739</v>
      </c>
      <c r="J120" s="33">
        <v>118.87</v>
      </c>
      <c r="K120" s="38" t="s">
        <v>111</v>
      </c>
      <c r="L120" s="38" t="s">
        <v>111</v>
      </c>
      <c r="M120" s="38" t="s">
        <v>111</v>
      </c>
      <c r="N120" s="33">
        <v>118.87</v>
      </c>
      <c r="O120" s="33">
        <v>118.87</v>
      </c>
      <c r="P120" s="33">
        <v>118.87</v>
      </c>
      <c r="Q120" s="33">
        <v>118.87</v>
      </c>
      <c r="R120" s="33">
        <v>118.87</v>
      </c>
      <c r="S120" s="33">
        <v>118.87</v>
      </c>
      <c r="T120" s="33">
        <v>118.87</v>
      </c>
      <c r="U120" s="33">
        <v>118.87</v>
      </c>
      <c r="V120" s="33">
        <v>118.87</v>
      </c>
      <c r="W120" s="33">
        <v>118.87</v>
      </c>
      <c r="X120" s="33">
        <v>118.87</v>
      </c>
      <c r="Y120" s="33">
        <v>118.87</v>
      </c>
      <c r="Z120" s="33">
        <v>118.87</v>
      </c>
      <c r="AA120" s="33">
        <v>118.87</v>
      </c>
      <c r="AB120" s="33">
        <v>118.87</v>
      </c>
      <c r="AC120" s="33">
        <v>118.87</v>
      </c>
      <c r="AD120" s="33">
        <v>118.87</v>
      </c>
      <c r="AE120" s="33">
        <v>118.87</v>
      </c>
      <c r="AF120" s="33">
        <v>118.87</v>
      </c>
      <c r="AG120" s="33">
        <v>118.87</v>
      </c>
      <c r="AH120" s="33">
        <v>118.87</v>
      </c>
      <c r="AI120" s="22">
        <f t="shared" ref="AI120:BB127" si="185">$I120*O120/1000</f>
        <v>392477.71493000002</v>
      </c>
      <c r="AJ120" s="22">
        <f t="shared" si="185"/>
        <v>392477.71493000002</v>
      </c>
      <c r="AK120" s="22">
        <f t="shared" si="185"/>
        <v>392477.71493000002</v>
      </c>
      <c r="AL120" s="22">
        <f t="shared" si="185"/>
        <v>392477.71493000002</v>
      </c>
      <c r="AM120" s="22">
        <f t="shared" si="185"/>
        <v>392477.71493000002</v>
      </c>
      <c r="AN120" s="22">
        <f t="shared" si="185"/>
        <v>392477.71493000002</v>
      </c>
      <c r="AO120" s="22">
        <f t="shared" si="185"/>
        <v>392477.71493000002</v>
      </c>
      <c r="AP120" s="22">
        <f t="shared" si="185"/>
        <v>392477.71493000002</v>
      </c>
      <c r="AQ120" s="22">
        <f t="shared" si="185"/>
        <v>392477.71493000002</v>
      </c>
      <c r="AR120" s="22">
        <f t="shared" si="185"/>
        <v>392477.71493000002</v>
      </c>
      <c r="AS120" s="22">
        <f t="shared" si="185"/>
        <v>392477.71493000002</v>
      </c>
      <c r="AT120" s="22">
        <f t="shared" si="185"/>
        <v>392477.71493000002</v>
      </c>
      <c r="AU120" s="22">
        <f t="shared" si="185"/>
        <v>392477.71493000002</v>
      </c>
      <c r="AV120" s="22">
        <f t="shared" si="185"/>
        <v>392477.71493000002</v>
      </c>
      <c r="AW120" s="22">
        <f t="shared" si="185"/>
        <v>392477.71493000002</v>
      </c>
      <c r="AX120" s="22">
        <f t="shared" si="185"/>
        <v>392477.71493000002</v>
      </c>
      <c r="AY120" s="22">
        <f t="shared" si="185"/>
        <v>392477.71493000002</v>
      </c>
      <c r="AZ120" s="22">
        <f t="shared" si="185"/>
        <v>392477.71493000002</v>
      </c>
      <c r="BA120" s="22">
        <f t="shared" si="185"/>
        <v>392477.71493000002</v>
      </c>
      <c r="BB120" s="22">
        <f t="shared" si="185"/>
        <v>392477.71493000002</v>
      </c>
      <c r="BC120" s="23">
        <f t="shared" si="181"/>
        <v>7849554.2985999975</v>
      </c>
      <c r="BD120" s="20">
        <f t="shared" si="182"/>
        <v>82543.475000000006</v>
      </c>
      <c r="BE120" s="24">
        <f t="shared" si="183"/>
        <v>1650869.5</v>
      </c>
      <c r="BF120" s="34">
        <v>45845</v>
      </c>
      <c r="BG120" s="34">
        <v>46880</v>
      </c>
      <c r="BH120" s="31" t="s">
        <v>103</v>
      </c>
      <c r="BI120" s="17">
        <v>0</v>
      </c>
      <c r="BJ120" s="17">
        <v>0</v>
      </c>
    </row>
    <row r="121" spans="1:62" x14ac:dyDescent="0.25">
      <c r="A121" s="31" t="s">
        <v>418</v>
      </c>
      <c r="B121" s="31" t="s">
        <v>0</v>
      </c>
      <c r="C121" s="31" t="s">
        <v>419</v>
      </c>
      <c r="D121" s="31" t="s">
        <v>420</v>
      </c>
      <c r="E121" s="31" t="s">
        <v>421</v>
      </c>
      <c r="F121" s="31" t="s">
        <v>4</v>
      </c>
      <c r="G121" s="32">
        <v>1.9990000000000001</v>
      </c>
      <c r="H121" s="32">
        <v>1.9990000000000001</v>
      </c>
      <c r="I121" s="5">
        <v>3907871</v>
      </c>
      <c r="J121" s="33">
        <v>130.19999999999999</v>
      </c>
      <c r="K121" s="38" t="s">
        <v>111</v>
      </c>
      <c r="L121" s="38" t="s">
        <v>111</v>
      </c>
      <c r="M121" s="38" t="s">
        <v>111</v>
      </c>
      <c r="N121" s="33">
        <v>130.19999999999999</v>
      </c>
      <c r="O121" s="33">
        <v>130.19999999999999</v>
      </c>
      <c r="P121" s="33">
        <v>130.19999999999999</v>
      </c>
      <c r="Q121" s="33">
        <v>130.19999999999999</v>
      </c>
      <c r="R121" s="33">
        <v>130.19999999999999</v>
      </c>
      <c r="S121" s="33">
        <v>130.19999999999999</v>
      </c>
      <c r="T121" s="33">
        <v>130.19999999999999</v>
      </c>
      <c r="U121" s="33">
        <v>130.19999999999999</v>
      </c>
      <c r="V121" s="33">
        <v>130.19999999999999</v>
      </c>
      <c r="W121" s="33">
        <v>130.19999999999999</v>
      </c>
      <c r="X121" s="33">
        <v>130.19999999999999</v>
      </c>
      <c r="Y121" s="33">
        <v>130.19999999999999</v>
      </c>
      <c r="Z121" s="33">
        <v>130.19999999999999</v>
      </c>
      <c r="AA121" s="33">
        <v>130.19999999999999</v>
      </c>
      <c r="AB121" s="33">
        <v>130.19999999999999</v>
      </c>
      <c r="AC121" s="33">
        <v>130.19999999999999</v>
      </c>
      <c r="AD121" s="33">
        <v>130.19999999999999</v>
      </c>
      <c r="AE121" s="33">
        <v>130.19999999999999</v>
      </c>
      <c r="AF121" s="33">
        <v>130.19999999999999</v>
      </c>
      <c r="AG121" s="33">
        <v>130.19999999999999</v>
      </c>
      <c r="AH121" s="33">
        <v>130.19999999999999</v>
      </c>
      <c r="AI121" s="22">
        <f t="shared" si="185"/>
        <v>508804.80419999996</v>
      </c>
      <c r="AJ121" s="22">
        <f t="shared" si="185"/>
        <v>508804.80419999996</v>
      </c>
      <c r="AK121" s="22">
        <f t="shared" si="185"/>
        <v>508804.80419999996</v>
      </c>
      <c r="AL121" s="22">
        <f t="shared" si="185"/>
        <v>508804.80419999996</v>
      </c>
      <c r="AM121" s="22">
        <f t="shared" si="185"/>
        <v>508804.80419999996</v>
      </c>
      <c r="AN121" s="22">
        <f t="shared" si="185"/>
        <v>508804.80419999996</v>
      </c>
      <c r="AO121" s="22">
        <f t="shared" si="185"/>
        <v>508804.80419999996</v>
      </c>
      <c r="AP121" s="22">
        <f t="shared" si="185"/>
        <v>508804.80419999996</v>
      </c>
      <c r="AQ121" s="22">
        <f t="shared" si="185"/>
        <v>508804.80419999996</v>
      </c>
      <c r="AR121" s="22">
        <f t="shared" si="185"/>
        <v>508804.80419999996</v>
      </c>
      <c r="AS121" s="22">
        <f t="shared" si="185"/>
        <v>508804.80419999996</v>
      </c>
      <c r="AT121" s="22">
        <f t="shared" si="185"/>
        <v>508804.80419999996</v>
      </c>
      <c r="AU121" s="22">
        <f t="shared" si="185"/>
        <v>508804.80419999996</v>
      </c>
      <c r="AV121" s="22">
        <f t="shared" si="185"/>
        <v>508804.80419999996</v>
      </c>
      <c r="AW121" s="22">
        <f t="shared" si="185"/>
        <v>508804.80419999996</v>
      </c>
      <c r="AX121" s="22">
        <f t="shared" si="185"/>
        <v>508804.80419999996</v>
      </c>
      <c r="AY121" s="22">
        <f t="shared" si="185"/>
        <v>508804.80419999996</v>
      </c>
      <c r="AZ121" s="22">
        <f t="shared" si="185"/>
        <v>508804.80419999996</v>
      </c>
      <c r="BA121" s="22">
        <f t="shared" si="185"/>
        <v>508804.80419999996</v>
      </c>
      <c r="BB121" s="22">
        <f t="shared" si="185"/>
        <v>508804.80419999996</v>
      </c>
      <c r="BC121" s="23">
        <f t="shared" si="181"/>
        <v>10176096.083999999</v>
      </c>
      <c r="BD121" s="20">
        <f t="shared" si="182"/>
        <v>97696.775000000009</v>
      </c>
      <c r="BE121" s="24">
        <f t="shared" si="183"/>
        <v>1953935.5000000002</v>
      </c>
      <c r="BF121" s="34">
        <v>45845</v>
      </c>
      <c r="BG121" s="34">
        <v>46387</v>
      </c>
      <c r="BH121" s="31" t="s">
        <v>103</v>
      </c>
      <c r="BI121" s="17">
        <v>0</v>
      </c>
      <c r="BJ121" s="17">
        <v>0</v>
      </c>
    </row>
    <row r="122" spans="1:62" x14ac:dyDescent="0.25">
      <c r="A122" s="31" t="s">
        <v>422</v>
      </c>
      <c r="B122" s="31" t="s">
        <v>5</v>
      </c>
      <c r="C122" s="31" t="s">
        <v>423</v>
      </c>
      <c r="D122" s="31" t="s">
        <v>424</v>
      </c>
      <c r="E122" s="31" t="s">
        <v>425</v>
      </c>
      <c r="F122" s="31" t="s">
        <v>4</v>
      </c>
      <c r="G122" s="32">
        <v>4</v>
      </c>
      <c r="H122" s="32"/>
      <c r="I122" s="5">
        <v>7653000</v>
      </c>
      <c r="J122" s="33">
        <v>132.97999999999999</v>
      </c>
      <c r="K122" s="38" t="s">
        <v>111</v>
      </c>
      <c r="L122" s="38" t="s">
        <v>111</v>
      </c>
      <c r="M122" s="38" t="s">
        <v>111</v>
      </c>
      <c r="N122" s="33">
        <v>132.97999999999999</v>
      </c>
      <c r="O122" s="33">
        <v>132.97999999999999</v>
      </c>
      <c r="P122" s="33">
        <v>132.97999999999999</v>
      </c>
      <c r="Q122" s="33">
        <v>132.97999999999999</v>
      </c>
      <c r="R122" s="33">
        <v>132.97999999999999</v>
      </c>
      <c r="S122" s="33">
        <v>132.97999999999999</v>
      </c>
      <c r="T122" s="33">
        <v>132.97999999999999</v>
      </c>
      <c r="U122" s="33">
        <v>132.97999999999999</v>
      </c>
      <c r="V122" s="33">
        <v>132.97999999999999</v>
      </c>
      <c r="W122" s="33">
        <v>132.97999999999999</v>
      </c>
      <c r="X122" s="33">
        <v>132.97999999999999</v>
      </c>
      <c r="Y122" s="33">
        <v>132.97999999999999</v>
      </c>
      <c r="Z122" s="33">
        <v>132.97999999999999</v>
      </c>
      <c r="AA122" s="33">
        <v>132.97999999999999</v>
      </c>
      <c r="AB122" s="33">
        <v>132.97999999999999</v>
      </c>
      <c r="AC122" s="33">
        <v>132.97999999999999</v>
      </c>
      <c r="AD122" s="33">
        <v>132.97999999999999</v>
      </c>
      <c r="AE122" s="33">
        <v>132.97999999999999</v>
      </c>
      <c r="AF122" s="33">
        <v>132.97999999999999</v>
      </c>
      <c r="AG122" s="33">
        <v>132.97999999999999</v>
      </c>
      <c r="AH122" s="33">
        <v>132.97999999999999</v>
      </c>
      <c r="AI122" s="22">
        <f t="shared" si="185"/>
        <v>1017695.9399999998</v>
      </c>
      <c r="AJ122" s="22">
        <f t="shared" si="185"/>
        <v>1017695.9399999998</v>
      </c>
      <c r="AK122" s="22">
        <f t="shared" si="185"/>
        <v>1017695.9399999998</v>
      </c>
      <c r="AL122" s="22">
        <f t="shared" si="185"/>
        <v>1017695.9399999998</v>
      </c>
      <c r="AM122" s="22">
        <f t="shared" si="185"/>
        <v>1017695.9399999998</v>
      </c>
      <c r="AN122" s="22">
        <f t="shared" si="185"/>
        <v>1017695.9399999998</v>
      </c>
      <c r="AO122" s="22">
        <f t="shared" si="185"/>
        <v>1017695.9399999998</v>
      </c>
      <c r="AP122" s="22">
        <f t="shared" si="185"/>
        <v>1017695.9399999998</v>
      </c>
      <c r="AQ122" s="22">
        <f t="shared" si="185"/>
        <v>1017695.9399999998</v>
      </c>
      <c r="AR122" s="22">
        <f t="shared" si="185"/>
        <v>1017695.9399999998</v>
      </c>
      <c r="AS122" s="22">
        <f t="shared" si="185"/>
        <v>1017695.9399999998</v>
      </c>
      <c r="AT122" s="22">
        <f t="shared" si="185"/>
        <v>1017695.9399999998</v>
      </c>
      <c r="AU122" s="22">
        <f t="shared" si="185"/>
        <v>1017695.9399999998</v>
      </c>
      <c r="AV122" s="22">
        <f t="shared" si="185"/>
        <v>1017695.9399999998</v>
      </c>
      <c r="AW122" s="22">
        <f t="shared" si="185"/>
        <v>1017695.9399999998</v>
      </c>
      <c r="AX122" s="22">
        <f t="shared" si="185"/>
        <v>1017695.9399999998</v>
      </c>
      <c r="AY122" s="22">
        <f t="shared" si="185"/>
        <v>1017695.9399999998</v>
      </c>
      <c r="AZ122" s="22">
        <f t="shared" si="185"/>
        <v>1017695.9399999998</v>
      </c>
      <c r="BA122" s="22">
        <f t="shared" si="185"/>
        <v>1017695.9399999998</v>
      </c>
      <c r="BB122" s="22">
        <f t="shared" si="185"/>
        <v>1017695.9399999998</v>
      </c>
      <c r="BC122" s="23">
        <f t="shared" si="181"/>
        <v>20353918.799999997</v>
      </c>
      <c r="BD122" s="20">
        <f t="shared" si="182"/>
        <v>191325</v>
      </c>
      <c r="BE122" s="24">
        <f t="shared" si="183"/>
        <v>3826500</v>
      </c>
      <c r="BF122" s="34"/>
      <c r="BG122" s="34"/>
      <c r="BH122" s="31" t="s">
        <v>103</v>
      </c>
      <c r="BI122" s="17">
        <v>0</v>
      </c>
      <c r="BJ122" s="17">
        <v>0</v>
      </c>
    </row>
    <row r="123" spans="1:62" x14ac:dyDescent="0.25">
      <c r="A123" s="31" t="s">
        <v>426</v>
      </c>
      <c r="B123" s="31" t="s">
        <v>5</v>
      </c>
      <c r="C123" s="31" t="s">
        <v>427</v>
      </c>
      <c r="D123" s="31" t="s">
        <v>424</v>
      </c>
      <c r="E123" s="31" t="s">
        <v>428</v>
      </c>
      <c r="F123" s="31" t="s">
        <v>4</v>
      </c>
      <c r="G123" s="32">
        <v>4</v>
      </c>
      <c r="H123" s="32"/>
      <c r="I123" s="5">
        <v>7567000</v>
      </c>
      <c r="J123" s="33">
        <v>132.97</v>
      </c>
      <c r="K123" s="38" t="s">
        <v>111</v>
      </c>
      <c r="L123" s="38" t="s">
        <v>111</v>
      </c>
      <c r="M123" s="38" t="s">
        <v>111</v>
      </c>
      <c r="N123" s="33">
        <v>132.97</v>
      </c>
      <c r="O123" s="33">
        <v>132.97</v>
      </c>
      <c r="P123" s="33">
        <v>132.97</v>
      </c>
      <c r="Q123" s="33">
        <v>132.97</v>
      </c>
      <c r="R123" s="33">
        <v>132.97</v>
      </c>
      <c r="S123" s="33">
        <v>132.97</v>
      </c>
      <c r="T123" s="33">
        <v>132.97</v>
      </c>
      <c r="U123" s="33">
        <v>132.97</v>
      </c>
      <c r="V123" s="33">
        <v>132.97</v>
      </c>
      <c r="W123" s="33">
        <v>132.97</v>
      </c>
      <c r="X123" s="33">
        <v>132.97</v>
      </c>
      <c r="Y123" s="33">
        <v>132.97</v>
      </c>
      <c r="Z123" s="33">
        <v>132.97</v>
      </c>
      <c r="AA123" s="33">
        <v>132.97</v>
      </c>
      <c r="AB123" s="33">
        <v>132.97</v>
      </c>
      <c r="AC123" s="33">
        <v>132.97</v>
      </c>
      <c r="AD123" s="33">
        <v>132.97</v>
      </c>
      <c r="AE123" s="33">
        <v>132.97</v>
      </c>
      <c r="AF123" s="33">
        <v>132.97</v>
      </c>
      <c r="AG123" s="33">
        <v>132.97</v>
      </c>
      <c r="AH123" s="33">
        <v>132.97</v>
      </c>
      <c r="AI123" s="22">
        <f t="shared" si="185"/>
        <v>1006183.99</v>
      </c>
      <c r="AJ123" s="22">
        <f t="shared" si="185"/>
        <v>1006183.99</v>
      </c>
      <c r="AK123" s="22">
        <f t="shared" si="185"/>
        <v>1006183.99</v>
      </c>
      <c r="AL123" s="22">
        <f t="shared" si="185"/>
        <v>1006183.99</v>
      </c>
      <c r="AM123" s="22">
        <f t="shared" si="185"/>
        <v>1006183.99</v>
      </c>
      <c r="AN123" s="22">
        <f t="shared" si="185"/>
        <v>1006183.99</v>
      </c>
      <c r="AO123" s="22">
        <f t="shared" si="185"/>
        <v>1006183.99</v>
      </c>
      <c r="AP123" s="22">
        <f t="shared" si="185"/>
        <v>1006183.99</v>
      </c>
      <c r="AQ123" s="22">
        <f t="shared" si="185"/>
        <v>1006183.99</v>
      </c>
      <c r="AR123" s="22">
        <f t="shared" si="185"/>
        <v>1006183.99</v>
      </c>
      <c r="AS123" s="22">
        <f t="shared" si="185"/>
        <v>1006183.99</v>
      </c>
      <c r="AT123" s="22">
        <f t="shared" si="185"/>
        <v>1006183.99</v>
      </c>
      <c r="AU123" s="22">
        <f t="shared" si="185"/>
        <v>1006183.99</v>
      </c>
      <c r="AV123" s="22">
        <f t="shared" si="185"/>
        <v>1006183.99</v>
      </c>
      <c r="AW123" s="22">
        <f t="shared" si="185"/>
        <v>1006183.99</v>
      </c>
      <c r="AX123" s="22">
        <f t="shared" si="185"/>
        <v>1006183.99</v>
      </c>
      <c r="AY123" s="22">
        <f t="shared" si="185"/>
        <v>1006183.99</v>
      </c>
      <c r="AZ123" s="22">
        <f t="shared" si="185"/>
        <v>1006183.99</v>
      </c>
      <c r="BA123" s="22">
        <f t="shared" si="185"/>
        <v>1006183.99</v>
      </c>
      <c r="BB123" s="22">
        <f t="shared" si="185"/>
        <v>1006183.99</v>
      </c>
      <c r="BC123" s="23">
        <f t="shared" si="181"/>
        <v>20123679.799999997</v>
      </c>
      <c r="BD123" s="20">
        <f t="shared" si="182"/>
        <v>189175</v>
      </c>
      <c r="BE123" s="24">
        <f t="shared" si="183"/>
        <v>3783500</v>
      </c>
      <c r="BF123" s="34"/>
      <c r="BG123" s="34"/>
      <c r="BH123" s="31" t="s">
        <v>103</v>
      </c>
      <c r="BI123" s="17">
        <v>0</v>
      </c>
      <c r="BJ123" s="17">
        <v>0</v>
      </c>
    </row>
    <row r="124" spans="1:62" x14ac:dyDescent="0.25">
      <c r="A124" s="31" t="s">
        <v>429</v>
      </c>
      <c r="B124" s="31" t="s">
        <v>5</v>
      </c>
      <c r="C124" s="31" t="s">
        <v>430</v>
      </c>
      <c r="D124" s="31" t="s">
        <v>424</v>
      </c>
      <c r="E124" s="31" t="s">
        <v>431</v>
      </c>
      <c r="F124" s="31" t="s">
        <v>4</v>
      </c>
      <c r="G124" s="32">
        <v>1</v>
      </c>
      <c r="H124" s="32"/>
      <c r="I124" s="5">
        <v>2071000</v>
      </c>
      <c r="J124" s="33">
        <v>132.97999999999999</v>
      </c>
      <c r="K124" s="38" t="s">
        <v>111</v>
      </c>
      <c r="L124" s="38" t="s">
        <v>111</v>
      </c>
      <c r="M124" s="38" t="s">
        <v>111</v>
      </c>
      <c r="N124" s="33">
        <v>132.97999999999999</v>
      </c>
      <c r="O124" s="33">
        <v>132.97999999999999</v>
      </c>
      <c r="P124" s="33">
        <v>132.97999999999999</v>
      </c>
      <c r="Q124" s="33">
        <v>132.97999999999999</v>
      </c>
      <c r="R124" s="33">
        <v>132.97999999999999</v>
      </c>
      <c r="S124" s="33">
        <v>132.97999999999999</v>
      </c>
      <c r="T124" s="33">
        <v>132.97999999999999</v>
      </c>
      <c r="U124" s="33">
        <v>132.97999999999999</v>
      </c>
      <c r="V124" s="33">
        <v>132.97999999999999</v>
      </c>
      <c r="W124" s="33">
        <v>132.97999999999999</v>
      </c>
      <c r="X124" s="33">
        <v>132.97999999999999</v>
      </c>
      <c r="Y124" s="33">
        <v>132.97999999999999</v>
      </c>
      <c r="Z124" s="33">
        <v>132.97999999999999</v>
      </c>
      <c r="AA124" s="33">
        <v>132.97999999999999</v>
      </c>
      <c r="AB124" s="33">
        <v>132.97999999999999</v>
      </c>
      <c r="AC124" s="33">
        <v>132.97999999999999</v>
      </c>
      <c r="AD124" s="33">
        <v>132.97999999999999</v>
      </c>
      <c r="AE124" s="33">
        <v>132.97999999999999</v>
      </c>
      <c r="AF124" s="33">
        <v>132.97999999999999</v>
      </c>
      <c r="AG124" s="33">
        <v>132.97999999999999</v>
      </c>
      <c r="AH124" s="33">
        <v>132.97999999999999</v>
      </c>
      <c r="AI124" s="22">
        <f t="shared" si="185"/>
        <v>275401.58</v>
      </c>
      <c r="AJ124" s="22">
        <f t="shared" si="185"/>
        <v>275401.58</v>
      </c>
      <c r="AK124" s="22">
        <f t="shared" si="185"/>
        <v>275401.58</v>
      </c>
      <c r="AL124" s="22">
        <f t="shared" si="185"/>
        <v>275401.58</v>
      </c>
      <c r="AM124" s="22">
        <f t="shared" si="185"/>
        <v>275401.58</v>
      </c>
      <c r="AN124" s="22">
        <f t="shared" si="185"/>
        <v>275401.58</v>
      </c>
      <c r="AO124" s="22">
        <f t="shared" si="185"/>
        <v>275401.58</v>
      </c>
      <c r="AP124" s="22">
        <f t="shared" si="185"/>
        <v>275401.58</v>
      </c>
      <c r="AQ124" s="22">
        <f t="shared" si="185"/>
        <v>275401.58</v>
      </c>
      <c r="AR124" s="22">
        <f t="shared" si="185"/>
        <v>275401.58</v>
      </c>
      <c r="AS124" s="22">
        <f t="shared" si="185"/>
        <v>275401.58</v>
      </c>
      <c r="AT124" s="22">
        <f t="shared" si="185"/>
        <v>275401.58</v>
      </c>
      <c r="AU124" s="22">
        <f t="shared" si="185"/>
        <v>275401.58</v>
      </c>
      <c r="AV124" s="22">
        <f t="shared" si="185"/>
        <v>275401.58</v>
      </c>
      <c r="AW124" s="22">
        <f t="shared" si="185"/>
        <v>275401.58</v>
      </c>
      <c r="AX124" s="22">
        <f t="shared" si="185"/>
        <v>275401.58</v>
      </c>
      <c r="AY124" s="22">
        <f t="shared" si="185"/>
        <v>275401.58</v>
      </c>
      <c r="AZ124" s="22">
        <f t="shared" si="185"/>
        <v>275401.58</v>
      </c>
      <c r="BA124" s="22">
        <f t="shared" si="185"/>
        <v>275401.58</v>
      </c>
      <c r="BB124" s="22">
        <f t="shared" si="185"/>
        <v>275401.58</v>
      </c>
      <c r="BC124" s="23">
        <f t="shared" si="181"/>
        <v>5508031.6000000006</v>
      </c>
      <c r="BD124" s="20">
        <f t="shared" si="182"/>
        <v>51775</v>
      </c>
      <c r="BE124" s="24">
        <f t="shared" si="183"/>
        <v>1035500</v>
      </c>
      <c r="BF124" s="34"/>
      <c r="BG124" s="34"/>
      <c r="BH124" s="31" t="s">
        <v>103</v>
      </c>
      <c r="BI124" s="17">
        <v>0</v>
      </c>
      <c r="BJ124" s="17">
        <v>0</v>
      </c>
    </row>
    <row r="125" spans="1:62" x14ac:dyDescent="0.25">
      <c r="A125" s="31" t="s">
        <v>432</v>
      </c>
      <c r="B125" s="31" t="s">
        <v>0</v>
      </c>
      <c r="C125" s="31" t="s">
        <v>433</v>
      </c>
      <c r="D125" s="31" t="s">
        <v>317</v>
      </c>
      <c r="E125" s="31" t="s">
        <v>434</v>
      </c>
      <c r="F125" s="31" t="s">
        <v>4</v>
      </c>
      <c r="G125" s="32">
        <v>3</v>
      </c>
      <c r="H125" s="32">
        <v>3</v>
      </c>
      <c r="I125" s="5">
        <v>4603306</v>
      </c>
      <c r="J125" s="33">
        <v>198.1</v>
      </c>
      <c r="K125" s="38" t="s">
        <v>111</v>
      </c>
      <c r="L125" s="38" t="s">
        <v>111</v>
      </c>
      <c r="M125" s="38" t="s">
        <v>112</v>
      </c>
      <c r="N125" s="33">
        <f>J125*0.6</f>
        <v>118.85999999999999</v>
      </c>
      <c r="O125" s="33">
        <v>198.1</v>
      </c>
      <c r="P125" s="33">
        <v>198.1</v>
      </c>
      <c r="Q125" s="33">
        <v>198.1</v>
      </c>
      <c r="R125" s="33">
        <v>198.1</v>
      </c>
      <c r="S125" s="33">
        <v>198.1</v>
      </c>
      <c r="T125" s="33">
        <v>198.1</v>
      </c>
      <c r="U125" s="33">
        <v>198.1</v>
      </c>
      <c r="V125" s="33">
        <v>198.1</v>
      </c>
      <c r="W125" s="33">
        <v>198.1</v>
      </c>
      <c r="X125" s="33">
        <v>198.1</v>
      </c>
      <c r="Y125" s="33">
        <v>198.1</v>
      </c>
      <c r="Z125" s="33">
        <v>198.1</v>
      </c>
      <c r="AA125" s="33">
        <v>198.1</v>
      </c>
      <c r="AB125" s="33">
        <v>198.1</v>
      </c>
      <c r="AC125" s="33">
        <v>198.1</v>
      </c>
      <c r="AD125" s="33">
        <v>198.1</v>
      </c>
      <c r="AE125" s="33">
        <v>198.1</v>
      </c>
      <c r="AF125" s="33">
        <v>198.1</v>
      </c>
      <c r="AG125" s="33">
        <v>198.1</v>
      </c>
      <c r="AH125" s="33">
        <v>198.1</v>
      </c>
      <c r="AI125" s="22">
        <f t="shared" si="185"/>
        <v>911914.91859999998</v>
      </c>
      <c r="AJ125" s="22">
        <f t="shared" si="185"/>
        <v>911914.91859999998</v>
      </c>
      <c r="AK125" s="22">
        <f t="shared" si="185"/>
        <v>911914.91859999998</v>
      </c>
      <c r="AL125" s="22">
        <f t="shared" si="185"/>
        <v>911914.91859999998</v>
      </c>
      <c r="AM125" s="22">
        <f t="shared" si="185"/>
        <v>911914.91859999998</v>
      </c>
      <c r="AN125" s="22">
        <f t="shared" si="185"/>
        <v>911914.91859999998</v>
      </c>
      <c r="AO125" s="22">
        <f t="shared" si="185"/>
        <v>911914.91859999998</v>
      </c>
      <c r="AP125" s="22">
        <f t="shared" si="185"/>
        <v>911914.91859999998</v>
      </c>
      <c r="AQ125" s="22">
        <f t="shared" si="185"/>
        <v>911914.91859999998</v>
      </c>
      <c r="AR125" s="22">
        <f t="shared" si="185"/>
        <v>911914.91859999998</v>
      </c>
      <c r="AS125" s="22">
        <f t="shared" si="185"/>
        <v>911914.91859999998</v>
      </c>
      <c r="AT125" s="22">
        <f t="shared" si="185"/>
        <v>911914.91859999998</v>
      </c>
      <c r="AU125" s="22">
        <f t="shared" si="185"/>
        <v>911914.91859999998</v>
      </c>
      <c r="AV125" s="22">
        <f t="shared" si="185"/>
        <v>911914.91859999998</v>
      </c>
      <c r="AW125" s="22">
        <f t="shared" si="185"/>
        <v>911914.91859999998</v>
      </c>
      <c r="AX125" s="22">
        <f t="shared" si="185"/>
        <v>911914.91859999998</v>
      </c>
      <c r="AY125" s="22">
        <f t="shared" si="185"/>
        <v>911914.91859999998</v>
      </c>
      <c r="AZ125" s="22">
        <f t="shared" si="185"/>
        <v>911914.91859999998</v>
      </c>
      <c r="BA125" s="22">
        <f t="shared" si="185"/>
        <v>911914.91859999998</v>
      </c>
      <c r="BB125" s="22">
        <f t="shared" si="185"/>
        <v>911914.91859999998</v>
      </c>
      <c r="BC125" s="23">
        <f t="shared" si="181"/>
        <v>18238298.372000005</v>
      </c>
      <c r="BD125" s="20">
        <f t="shared" si="182"/>
        <v>115082.65000000001</v>
      </c>
      <c r="BE125" s="24">
        <f t="shared" si="183"/>
        <v>2301653</v>
      </c>
      <c r="BF125" s="34">
        <v>45845</v>
      </c>
      <c r="BG125" s="34">
        <v>46880</v>
      </c>
      <c r="BH125" s="31" t="s">
        <v>103</v>
      </c>
      <c r="BI125" s="17">
        <v>0</v>
      </c>
      <c r="BJ125" s="17">
        <v>0</v>
      </c>
    </row>
    <row r="126" spans="1:62" x14ac:dyDescent="0.25">
      <c r="A126" s="31" t="s">
        <v>435</v>
      </c>
      <c r="B126" s="31" t="s">
        <v>0</v>
      </c>
      <c r="C126" s="31" t="s">
        <v>436</v>
      </c>
      <c r="D126" s="31" t="s">
        <v>398</v>
      </c>
      <c r="E126" s="31" t="s">
        <v>437</v>
      </c>
      <c r="F126" s="31" t="s">
        <v>4</v>
      </c>
      <c r="G126" s="32">
        <v>1</v>
      </c>
      <c r="H126" s="32">
        <v>1</v>
      </c>
      <c r="I126" s="5">
        <v>1741000</v>
      </c>
      <c r="J126" s="33">
        <v>132.99</v>
      </c>
      <c r="K126" s="38" t="s">
        <v>111</v>
      </c>
      <c r="L126" s="38" t="s">
        <v>111</v>
      </c>
      <c r="M126" s="38" t="s">
        <v>111</v>
      </c>
      <c r="N126" s="33">
        <v>132.99</v>
      </c>
      <c r="O126" s="33">
        <v>132.99</v>
      </c>
      <c r="P126" s="33">
        <v>132.99</v>
      </c>
      <c r="Q126" s="33">
        <v>132.99</v>
      </c>
      <c r="R126" s="33">
        <v>132.99</v>
      </c>
      <c r="S126" s="33">
        <v>132.99</v>
      </c>
      <c r="T126" s="33">
        <v>132.99</v>
      </c>
      <c r="U126" s="33">
        <v>132.99</v>
      </c>
      <c r="V126" s="33">
        <v>132.99</v>
      </c>
      <c r="W126" s="33">
        <v>132.99</v>
      </c>
      <c r="X126" s="33">
        <v>132.99</v>
      </c>
      <c r="Y126" s="33">
        <v>132.99</v>
      </c>
      <c r="Z126" s="33">
        <v>132.99</v>
      </c>
      <c r="AA126" s="33">
        <v>132.99</v>
      </c>
      <c r="AB126" s="33">
        <v>132.99</v>
      </c>
      <c r="AC126" s="33">
        <v>132.99</v>
      </c>
      <c r="AD126" s="33">
        <v>132.99</v>
      </c>
      <c r="AE126" s="33">
        <v>132.99</v>
      </c>
      <c r="AF126" s="33">
        <v>132.99</v>
      </c>
      <c r="AG126" s="33">
        <v>132.99</v>
      </c>
      <c r="AH126" s="33">
        <v>132.99</v>
      </c>
      <c r="AI126" s="22">
        <f t="shared" si="185"/>
        <v>231535.59000000003</v>
      </c>
      <c r="AJ126" s="22">
        <f t="shared" si="185"/>
        <v>231535.59000000003</v>
      </c>
      <c r="AK126" s="22">
        <f t="shared" si="185"/>
        <v>231535.59000000003</v>
      </c>
      <c r="AL126" s="22">
        <f t="shared" si="185"/>
        <v>231535.59000000003</v>
      </c>
      <c r="AM126" s="22">
        <f t="shared" si="185"/>
        <v>231535.59000000003</v>
      </c>
      <c r="AN126" s="22">
        <f t="shared" si="185"/>
        <v>231535.59000000003</v>
      </c>
      <c r="AO126" s="22">
        <f t="shared" si="185"/>
        <v>231535.59000000003</v>
      </c>
      <c r="AP126" s="22">
        <f t="shared" si="185"/>
        <v>231535.59000000003</v>
      </c>
      <c r="AQ126" s="22">
        <f t="shared" si="185"/>
        <v>231535.59000000003</v>
      </c>
      <c r="AR126" s="22">
        <f t="shared" si="185"/>
        <v>231535.59000000003</v>
      </c>
      <c r="AS126" s="22">
        <f t="shared" si="185"/>
        <v>231535.59000000003</v>
      </c>
      <c r="AT126" s="22">
        <f t="shared" si="185"/>
        <v>231535.59000000003</v>
      </c>
      <c r="AU126" s="22">
        <f t="shared" si="185"/>
        <v>231535.59000000003</v>
      </c>
      <c r="AV126" s="22">
        <f t="shared" si="185"/>
        <v>231535.59000000003</v>
      </c>
      <c r="AW126" s="22">
        <f t="shared" si="185"/>
        <v>231535.59000000003</v>
      </c>
      <c r="AX126" s="22">
        <f t="shared" si="185"/>
        <v>231535.59000000003</v>
      </c>
      <c r="AY126" s="22">
        <f t="shared" si="185"/>
        <v>231535.59000000003</v>
      </c>
      <c r="AZ126" s="22">
        <f t="shared" si="185"/>
        <v>231535.59000000003</v>
      </c>
      <c r="BA126" s="22">
        <f t="shared" si="185"/>
        <v>231535.59000000003</v>
      </c>
      <c r="BB126" s="22">
        <f t="shared" si="185"/>
        <v>231535.59000000003</v>
      </c>
      <c r="BC126" s="23">
        <f t="shared" si="181"/>
        <v>4630711.7999999989</v>
      </c>
      <c r="BD126" s="20">
        <f t="shared" si="182"/>
        <v>43525</v>
      </c>
      <c r="BE126" s="24">
        <f t="shared" si="183"/>
        <v>870500</v>
      </c>
      <c r="BF126" s="34">
        <v>45845</v>
      </c>
      <c r="BG126" s="34">
        <v>46477</v>
      </c>
      <c r="BH126" s="31" t="s">
        <v>103</v>
      </c>
      <c r="BI126" s="17">
        <v>0</v>
      </c>
      <c r="BJ126" s="17">
        <v>0</v>
      </c>
    </row>
    <row r="127" spans="1:62" x14ac:dyDescent="0.25">
      <c r="A127" s="31" t="s">
        <v>438</v>
      </c>
      <c r="B127" s="31" t="s">
        <v>5</v>
      </c>
      <c r="C127" s="31" t="s">
        <v>439</v>
      </c>
      <c r="D127" s="31" t="s">
        <v>47</v>
      </c>
      <c r="E127" s="31" t="s">
        <v>48</v>
      </c>
      <c r="F127" s="31" t="s">
        <v>4</v>
      </c>
      <c r="G127" s="32">
        <v>4.97</v>
      </c>
      <c r="H127" s="32"/>
      <c r="I127" s="5">
        <v>8691841</v>
      </c>
      <c r="J127" s="33">
        <v>133</v>
      </c>
      <c r="K127" s="38" t="s">
        <v>111</v>
      </c>
      <c r="L127" s="38" t="s">
        <v>111</v>
      </c>
      <c r="M127" s="38" t="s">
        <v>111</v>
      </c>
      <c r="N127" s="33">
        <v>133</v>
      </c>
      <c r="O127" s="33">
        <v>133</v>
      </c>
      <c r="P127" s="33">
        <v>133</v>
      </c>
      <c r="Q127" s="33">
        <v>133</v>
      </c>
      <c r="R127" s="33">
        <v>133</v>
      </c>
      <c r="S127" s="33">
        <v>133</v>
      </c>
      <c r="T127" s="33">
        <v>133</v>
      </c>
      <c r="U127" s="33">
        <v>133</v>
      </c>
      <c r="V127" s="33">
        <v>133</v>
      </c>
      <c r="W127" s="33">
        <v>133</v>
      </c>
      <c r="X127" s="33">
        <v>133</v>
      </c>
      <c r="Y127" s="33">
        <v>133</v>
      </c>
      <c r="Z127" s="33">
        <v>133</v>
      </c>
      <c r="AA127" s="33">
        <v>133</v>
      </c>
      <c r="AB127" s="33">
        <v>133</v>
      </c>
      <c r="AC127" s="33">
        <v>133</v>
      </c>
      <c r="AD127" s="33">
        <v>133</v>
      </c>
      <c r="AE127" s="33">
        <v>133</v>
      </c>
      <c r="AF127" s="33">
        <v>133</v>
      </c>
      <c r="AG127" s="33">
        <v>133</v>
      </c>
      <c r="AH127" s="33">
        <v>133</v>
      </c>
      <c r="AI127" s="22">
        <f t="shared" si="185"/>
        <v>1156014.8529999999</v>
      </c>
      <c r="AJ127" s="22">
        <f t="shared" si="185"/>
        <v>1156014.8529999999</v>
      </c>
      <c r="AK127" s="22">
        <f t="shared" si="185"/>
        <v>1156014.8529999999</v>
      </c>
      <c r="AL127" s="22">
        <f t="shared" si="185"/>
        <v>1156014.8529999999</v>
      </c>
      <c r="AM127" s="22">
        <f t="shared" si="185"/>
        <v>1156014.8529999999</v>
      </c>
      <c r="AN127" s="22">
        <f t="shared" si="185"/>
        <v>1156014.8529999999</v>
      </c>
      <c r="AO127" s="22">
        <f t="shared" si="185"/>
        <v>1156014.8529999999</v>
      </c>
      <c r="AP127" s="22">
        <f t="shared" si="185"/>
        <v>1156014.8529999999</v>
      </c>
      <c r="AQ127" s="22">
        <f t="shared" si="185"/>
        <v>1156014.8529999999</v>
      </c>
      <c r="AR127" s="22">
        <f t="shared" si="185"/>
        <v>1156014.8529999999</v>
      </c>
      <c r="AS127" s="22">
        <f t="shared" si="185"/>
        <v>1156014.8529999999</v>
      </c>
      <c r="AT127" s="22">
        <f t="shared" si="185"/>
        <v>1156014.8529999999</v>
      </c>
      <c r="AU127" s="22">
        <f t="shared" si="185"/>
        <v>1156014.8529999999</v>
      </c>
      <c r="AV127" s="22">
        <f t="shared" si="185"/>
        <v>1156014.8529999999</v>
      </c>
      <c r="AW127" s="22">
        <f t="shared" si="185"/>
        <v>1156014.8529999999</v>
      </c>
      <c r="AX127" s="22">
        <f t="shared" si="185"/>
        <v>1156014.8529999999</v>
      </c>
      <c r="AY127" s="22">
        <f t="shared" si="185"/>
        <v>1156014.8529999999</v>
      </c>
      <c r="AZ127" s="22">
        <f t="shared" si="185"/>
        <v>1156014.8529999999</v>
      </c>
      <c r="BA127" s="22">
        <f t="shared" si="185"/>
        <v>1156014.8529999999</v>
      </c>
      <c r="BB127" s="22">
        <f t="shared" si="185"/>
        <v>1156014.8529999999</v>
      </c>
      <c r="BC127" s="23">
        <f t="shared" si="181"/>
        <v>23120297.059999999</v>
      </c>
      <c r="BD127" s="20">
        <f t="shared" si="182"/>
        <v>217296.02500000002</v>
      </c>
      <c r="BE127" s="24">
        <f t="shared" si="183"/>
        <v>4345920.5</v>
      </c>
      <c r="BF127" s="34"/>
      <c r="BG127" s="34"/>
      <c r="BH127" s="31" t="s">
        <v>103</v>
      </c>
      <c r="BI127" s="17">
        <v>0</v>
      </c>
      <c r="BJ127" s="17">
        <v>0</v>
      </c>
    </row>
  </sheetData>
  <autoFilter ref="A15:BJ127" xr:uid="{201D7D8E-6052-4A95-AFBF-0628CB8FF433}"/>
  <mergeCells count="1">
    <mergeCell ref="A7:BE7"/>
  </mergeCells>
  <conditionalFormatting sqref="A87:A118">
    <cfRule type="expression" dxfId="120" priority="136">
      <formula>$J87="Disqualified"</formula>
    </cfRule>
  </conditionalFormatting>
  <conditionalFormatting sqref="A87:N118">
    <cfRule type="expression" dxfId="119" priority="88">
      <formula>$B87="Disqualified"</formula>
    </cfRule>
  </conditionalFormatting>
  <conditionalFormatting sqref="A16:BJ86">
    <cfRule type="expression" dxfId="118" priority="163">
      <formula>$B16="Declined"</formula>
    </cfRule>
    <cfRule type="expression" dxfId="117" priority="151">
      <formula>$B16="Disqualified"</formula>
    </cfRule>
  </conditionalFormatting>
  <conditionalFormatting sqref="A128:BJ207 AI119:BF127 BH119:BJ127 A16:BJ118">
    <cfRule type="expression" dxfId="116" priority="87">
      <formula>$B16="Terminated"</formula>
    </cfRule>
  </conditionalFormatting>
  <conditionalFormatting sqref="B16:C44">
    <cfRule type="expression" dxfId="115" priority="172">
      <formula>$K16="Disqualified"</formula>
    </cfRule>
  </conditionalFormatting>
  <conditionalFormatting sqref="C87:C118">
    <cfRule type="expression" dxfId="114" priority="134">
      <formula>$J87="Disqualified"</formula>
    </cfRule>
  </conditionalFormatting>
  <conditionalFormatting sqref="E87:F118">
    <cfRule type="expression" dxfId="113" priority="132">
      <formula>$J87="Disqualified"</formula>
    </cfRule>
  </conditionalFormatting>
  <conditionalFormatting sqref="F16:F44">
    <cfRule type="expression" dxfId="112" priority="169">
      <formula>$K16="Disqualified"</formula>
    </cfRule>
  </conditionalFormatting>
  <conditionalFormatting sqref="G87:H118">
    <cfRule type="expression" dxfId="111" priority="91">
      <formula>$B87="Declined"</formula>
    </cfRule>
  </conditionalFormatting>
  <conditionalFormatting sqref="I16:I22">
    <cfRule type="expression" dxfId="110" priority="164">
      <formula>$K16="Disqualified"</formula>
    </cfRule>
  </conditionalFormatting>
  <conditionalFormatting sqref="I71:I86 H45:H70">
    <cfRule type="expression" dxfId="109" priority="162">
      <formula>$B45="Disqualified"</formula>
    </cfRule>
  </conditionalFormatting>
  <conditionalFormatting sqref="I71:I86 BH71:BJ86">
    <cfRule type="expression" dxfId="108" priority="149">
      <formula>$B71="Disqualified"</formula>
    </cfRule>
  </conditionalFormatting>
  <conditionalFormatting sqref="I87:J118">
    <cfRule type="expression" dxfId="107" priority="126">
      <formula>$J87="Disqualified"</formula>
    </cfRule>
  </conditionalFormatting>
  <conditionalFormatting sqref="J16:J44">
    <cfRule type="expression" dxfId="106" priority="160">
      <formula>$K16="Disqualified"</formula>
    </cfRule>
  </conditionalFormatting>
  <conditionalFormatting sqref="K16:M44 M17:M70">
    <cfRule type="expression" dxfId="105" priority="166">
      <formula>$K16="Disqualified"</formula>
    </cfRule>
  </conditionalFormatting>
  <conditionalFormatting sqref="K87:N118">
    <cfRule type="expression" dxfId="104" priority="89">
      <formula>$B87="Declined"</formula>
    </cfRule>
  </conditionalFormatting>
  <conditionalFormatting sqref="N45">
    <cfRule type="expression" dxfId="103" priority="158">
      <formula>$K45="Disqualified"</formula>
    </cfRule>
  </conditionalFormatting>
  <conditionalFormatting sqref="N50">
    <cfRule type="expression" dxfId="102" priority="157">
      <formula>$K50="Disqualified"</formula>
    </cfRule>
  </conditionalFormatting>
  <conditionalFormatting sqref="N54">
    <cfRule type="expression" dxfId="101" priority="155">
      <formula>$K54="Disqualified"</formula>
    </cfRule>
  </conditionalFormatting>
  <conditionalFormatting sqref="N57:N58">
    <cfRule type="expression" dxfId="100" priority="153">
      <formula>$K57="Disqualified"</formula>
    </cfRule>
  </conditionalFormatting>
  <conditionalFormatting sqref="N61">
    <cfRule type="expression" dxfId="99" priority="156">
      <formula>$K61="Disqualified"</formula>
    </cfRule>
  </conditionalFormatting>
  <conditionalFormatting sqref="N64">
    <cfRule type="expression" dxfId="98" priority="152">
      <formula>$K64="Disqualified"</formula>
    </cfRule>
  </conditionalFormatting>
  <conditionalFormatting sqref="P87:AH118">
    <cfRule type="expression" dxfId="97" priority="93">
      <formula>$B87="Declined"</formula>
    </cfRule>
  </conditionalFormatting>
  <conditionalFormatting sqref="P87:BE118 AI119:AI127 BC119:BE127">
    <cfRule type="expression" dxfId="96" priority="94">
      <formula>$B87="Disqualified"</formula>
    </cfRule>
  </conditionalFormatting>
  <conditionalFormatting sqref="AI87:BE118 AI119:AI127 BC119:BE127">
    <cfRule type="expression" dxfId="95" priority="109">
      <formula>$B87="Declined"</formula>
    </cfRule>
  </conditionalFormatting>
  <conditionalFormatting sqref="BG45:BG70">
    <cfRule type="expression" dxfId="94" priority="159">
      <formula>$B45="Disqualified"</formula>
    </cfRule>
  </conditionalFormatting>
  <conditionalFormatting sqref="BG87:BG97">
    <cfRule type="expression" dxfId="93" priority="104">
      <formula>$J87="Disqualified"</formula>
    </cfRule>
  </conditionalFormatting>
  <conditionalFormatting sqref="BG87:BG108">
    <cfRule type="expression" dxfId="92" priority="105">
      <formula>$B87="Disqualified"</formula>
    </cfRule>
  </conditionalFormatting>
  <conditionalFormatting sqref="BG98:BG103">
    <cfRule type="expression" dxfId="91" priority="107">
      <formula>$B98="Declined"</formula>
    </cfRule>
  </conditionalFormatting>
  <conditionalFormatting sqref="BH87:BI127">
    <cfRule type="expression" dxfId="90" priority="101">
      <formula>$B87="Declined"</formula>
    </cfRule>
    <cfRule type="expression" dxfId="89" priority="100">
      <formula>$B87="Disqualified"</formula>
    </cfRule>
  </conditionalFormatting>
  <conditionalFormatting sqref="BI87:BI127">
    <cfRule type="expression" dxfId="88" priority="99">
      <formula>$B87="Disqualified"</formula>
    </cfRule>
  </conditionalFormatting>
  <conditionalFormatting sqref="BJ87:BJ127">
    <cfRule type="expression" dxfId="87" priority="98">
      <formula>$B87="Declined"</formula>
    </cfRule>
    <cfRule type="expression" dxfId="86" priority="97">
      <formula>$B87="Disqualified"</formula>
    </cfRule>
  </conditionalFormatting>
  <conditionalFormatting sqref="A119:A127">
    <cfRule type="expression" dxfId="85" priority="85">
      <formula>$J119="Disqualified"</formula>
    </cfRule>
  </conditionalFormatting>
  <conditionalFormatting sqref="A119:N127">
    <cfRule type="expression" dxfId="84" priority="81">
      <formula>$B119="Disqualified"</formula>
    </cfRule>
  </conditionalFormatting>
  <conditionalFormatting sqref="C119:C127">
    <cfRule type="expression" dxfId="83" priority="84">
      <formula>$J119="Disqualified"</formula>
    </cfRule>
  </conditionalFormatting>
  <conditionalFormatting sqref="E119:F127">
    <cfRule type="expression" dxfId="82" priority="83">
      <formula>$J119="Disqualified"</formula>
    </cfRule>
  </conditionalFormatting>
  <conditionalFormatting sqref="I119:J127">
    <cfRule type="expression" dxfId="81" priority="82">
      <formula>$J119="Disqualified"</formula>
    </cfRule>
  </conditionalFormatting>
  <conditionalFormatting sqref="K119:N127 G119:H127">
    <cfRule type="expression" dxfId="80" priority="86">
      <formula>$B119="Declined"</formula>
    </cfRule>
  </conditionalFormatting>
  <conditionalFormatting sqref="O119:O127">
    <cfRule type="expression" dxfId="79" priority="79">
      <formula>$B119="Disqualified"</formula>
    </cfRule>
  </conditionalFormatting>
  <conditionalFormatting sqref="O119:O127">
    <cfRule type="expression" dxfId="78" priority="80">
      <formula>$J119="Disqualified"</formula>
    </cfRule>
  </conditionalFormatting>
  <conditionalFormatting sqref="P119:P127">
    <cfRule type="expression" dxfId="77" priority="77">
      <formula>$B119="Disqualified"</formula>
    </cfRule>
  </conditionalFormatting>
  <conditionalFormatting sqref="P119:P127">
    <cfRule type="expression" dxfId="76" priority="78">
      <formula>$J119="Disqualified"</formula>
    </cfRule>
  </conditionalFormatting>
  <conditionalFormatting sqref="Q119:Q127">
    <cfRule type="expression" dxfId="75" priority="75">
      <formula>$B119="Disqualified"</formula>
    </cfRule>
  </conditionalFormatting>
  <conditionalFormatting sqref="Q119:Q127">
    <cfRule type="expression" dxfId="74" priority="76">
      <formula>$J119="Disqualified"</formula>
    </cfRule>
  </conditionalFormatting>
  <conditionalFormatting sqref="R119:R127">
    <cfRule type="expression" dxfId="73" priority="73">
      <formula>$B119="Disqualified"</formula>
    </cfRule>
  </conditionalFormatting>
  <conditionalFormatting sqref="R119:R127">
    <cfRule type="expression" dxfId="72" priority="74">
      <formula>$J119="Disqualified"</formula>
    </cfRule>
  </conditionalFormatting>
  <conditionalFormatting sqref="S119:S127">
    <cfRule type="expression" dxfId="71" priority="71">
      <formula>$B119="Disqualified"</formula>
    </cfRule>
  </conditionalFormatting>
  <conditionalFormatting sqref="S119:S127">
    <cfRule type="expression" dxfId="70" priority="72">
      <formula>$J119="Disqualified"</formula>
    </cfRule>
  </conditionalFormatting>
  <conditionalFormatting sqref="T119:T127">
    <cfRule type="expression" dxfId="69" priority="69">
      <formula>$B119="Disqualified"</formula>
    </cfRule>
  </conditionalFormatting>
  <conditionalFormatting sqref="T119:T127">
    <cfRule type="expression" dxfId="68" priority="70">
      <formula>$J119="Disqualified"</formula>
    </cfRule>
  </conditionalFormatting>
  <conditionalFormatting sqref="U119:U127">
    <cfRule type="expression" dxfId="67" priority="67">
      <formula>$B119="Disqualified"</formula>
    </cfRule>
  </conditionalFormatting>
  <conditionalFormatting sqref="U119:U127">
    <cfRule type="expression" dxfId="66" priority="68">
      <formula>$J119="Disqualified"</formula>
    </cfRule>
  </conditionalFormatting>
  <conditionalFormatting sqref="V119:V127">
    <cfRule type="expression" dxfId="65" priority="65">
      <formula>$B119="Disqualified"</formula>
    </cfRule>
  </conditionalFormatting>
  <conditionalFormatting sqref="V119:V127">
    <cfRule type="expression" dxfId="64" priority="66">
      <formula>$J119="Disqualified"</formula>
    </cfRule>
  </conditionalFormatting>
  <conditionalFormatting sqref="W119:W127">
    <cfRule type="expression" dxfId="63" priority="63">
      <formula>$B119="Disqualified"</formula>
    </cfRule>
  </conditionalFormatting>
  <conditionalFormatting sqref="W119:W127">
    <cfRule type="expression" dxfId="62" priority="64">
      <formula>$J119="Disqualified"</formula>
    </cfRule>
  </conditionalFormatting>
  <conditionalFormatting sqref="X119:X127">
    <cfRule type="expression" dxfId="61" priority="61">
      <formula>$B119="Disqualified"</formula>
    </cfRule>
  </conditionalFormatting>
  <conditionalFormatting sqref="X119:X127">
    <cfRule type="expression" dxfId="60" priority="62">
      <formula>$J119="Disqualified"</formula>
    </cfRule>
  </conditionalFormatting>
  <conditionalFormatting sqref="Y119:Y127">
    <cfRule type="expression" dxfId="59" priority="59">
      <formula>$B119="Disqualified"</formula>
    </cfRule>
  </conditionalFormatting>
  <conditionalFormatting sqref="Y119:Y127">
    <cfRule type="expression" dxfId="58" priority="60">
      <formula>$J119="Disqualified"</formula>
    </cfRule>
  </conditionalFormatting>
  <conditionalFormatting sqref="Z119:Z127">
    <cfRule type="expression" dxfId="57" priority="57">
      <formula>$B119="Disqualified"</formula>
    </cfRule>
  </conditionalFormatting>
  <conditionalFormatting sqref="Z119:Z127">
    <cfRule type="expression" dxfId="56" priority="58">
      <formula>$J119="Disqualified"</formula>
    </cfRule>
  </conditionalFormatting>
  <conditionalFormatting sqref="AA119:AA127">
    <cfRule type="expression" dxfId="55" priority="55">
      <formula>$B119="Disqualified"</formula>
    </cfRule>
  </conditionalFormatting>
  <conditionalFormatting sqref="AA119:AA127">
    <cfRule type="expression" dxfId="54" priority="56">
      <formula>$J119="Disqualified"</formula>
    </cfRule>
  </conditionalFormatting>
  <conditionalFormatting sqref="AB119:AB127">
    <cfRule type="expression" dxfId="53" priority="53">
      <formula>$B119="Disqualified"</formula>
    </cfRule>
  </conditionalFormatting>
  <conditionalFormatting sqref="AB119:AB127">
    <cfRule type="expression" dxfId="52" priority="54">
      <formula>$J119="Disqualified"</formula>
    </cfRule>
  </conditionalFormatting>
  <conditionalFormatting sqref="AC119:AC127">
    <cfRule type="expression" dxfId="51" priority="51">
      <formula>$B119="Disqualified"</formula>
    </cfRule>
  </conditionalFormatting>
  <conditionalFormatting sqref="AC119:AC127">
    <cfRule type="expression" dxfId="50" priority="52">
      <formula>$J119="Disqualified"</formula>
    </cfRule>
  </conditionalFormatting>
  <conditionalFormatting sqref="AD119:AD127">
    <cfRule type="expression" dxfId="49" priority="49">
      <formula>$B119="Disqualified"</formula>
    </cfRule>
  </conditionalFormatting>
  <conditionalFormatting sqref="AD119:AD127">
    <cfRule type="expression" dxfId="48" priority="50">
      <formula>$J119="Disqualified"</formula>
    </cfRule>
  </conditionalFormatting>
  <conditionalFormatting sqref="AE119:AE127">
    <cfRule type="expression" dxfId="47" priority="47">
      <formula>$B119="Disqualified"</formula>
    </cfRule>
  </conditionalFormatting>
  <conditionalFormatting sqref="AE119:AE127">
    <cfRule type="expression" dxfId="46" priority="48">
      <formula>$J119="Disqualified"</formula>
    </cfRule>
  </conditionalFormatting>
  <conditionalFormatting sqref="AF119:AF127">
    <cfRule type="expression" dxfId="45" priority="45">
      <formula>$B119="Disqualified"</formula>
    </cfRule>
  </conditionalFormatting>
  <conditionalFormatting sqref="AF119:AF127">
    <cfRule type="expression" dxfId="44" priority="46">
      <formula>$J119="Disqualified"</formula>
    </cfRule>
  </conditionalFormatting>
  <conditionalFormatting sqref="AG119:AG127">
    <cfRule type="expression" dxfId="43" priority="43">
      <formula>$B119="Disqualified"</formula>
    </cfRule>
  </conditionalFormatting>
  <conditionalFormatting sqref="AG119:AG127">
    <cfRule type="expression" dxfId="42" priority="44">
      <formula>$J119="Disqualified"</formula>
    </cfRule>
  </conditionalFormatting>
  <conditionalFormatting sqref="AH119:AH127">
    <cfRule type="expression" dxfId="41" priority="41">
      <formula>$B119="Disqualified"</formula>
    </cfRule>
  </conditionalFormatting>
  <conditionalFormatting sqref="AH119:AH127">
    <cfRule type="expression" dxfId="40" priority="42">
      <formula>$J119="Disqualified"</formula>
    </cfRule>
  </conditionalFormatting>
  <conditionalFormatting sqref="AJ119:AJ127">
    <cfRule type="expression" dxfId="39" priority="39">
      <formula>$B119="Disqualified"</formula>
    </cfRule>
  </conditionalFormatting>
  <conditionalFormatting sqref="AJ119:AJ127">
    <cfRule type="expression" dxfId="38" priority="40">
      <formula>$B119="Declined"</formula>
    </cfRule>
  </conditionalFormatting>
  <conditionalFormatting sqref="AK119:AK127">
    <cfRule type="expression" dxfId="37" priority="37">
      <formula>$B119="Disqualified"</formula>
    </cfRule>
  </conditionalFormatting>
  <conditionalFormatting sqref="AK119:AK127">
    <cfRule type="expression" dxfId="36" priority="38">
      <formula>$B119="Declined"</formula>
    </cfRule>
  </conditionalFormatting>
  <conditionalFormatting sqref="AL119:AL127">
    <cfRule type="expression" dxfId="35" priority="35">
      <formula>$B119="Disqualified"</formula>
    </cfRule>
  </conditionalFormatting>
  <conditionalFormatting sqref="AL119:AL127">
    <cfRule type="expression" dxfId="34" priority="36">
      <formula>$B119="Declined"</formula>
    </cfRule>
  </conditionalFormatting>
  <conditionalFormatting sqref="AM119:AM127">
    <cfRule type="expression" dxfId="33" priority="33">
      <formula>$B119="Disqualified"</formula>
    </cfRule>
  </conditionalFormatting>
  <conditionalFormatting sqref="AM119:AM127">
    <cfRule type="expression" dxfId="32" priority="34">
      <formula>$B119="Declined"</formula>
    </cfRule>
  </conditionalFormatting>
  <conditionalFormatting sqref="AN119:AN127">
    <cfRule type="expression" dxfId="31" priority="31">
      <formula>$B119="Disqualified"</formula>
    </cfRule>
  </conditionalFormatting>
  <conditionalFormatting sqref="AN119:AN127">
    <cfRule type="expression" dxfId="30" priority="32">
      <formula>$B119="Declined"</formula>
    </cfRule>
  </conditionalFormatting>
  <conditionalFormatting sqref="AO119:AO127">
    <cfRule type="expression" dxfId="29" priority="29">
      <formula>$B119="Disqualified"</formula>
    </cfRule>
  </conditionalFormatting>
  <conditionalFormatting sqref="AO119:AO127">
    <cfRule type="expression" dxfId="28" priority="30">
      <formula>$B119="Declined"</formula>
    </cfRule>
  </conditionalFormatting>
  <conditionalFormatting sqref="AP119:AP127">
    <cfRule type="expression" dxfId="27" priority="27">
      <formula>$B119="Disqualified"</formula>
    </cfRule>
  </conditionalFormatting>
  <conditionalFormatting sqref="AP119:AP127">
    <cfRule type="expression" dxfId="26" priority="28">
      <formula>$B119="Declined"</formula>
    </cfRule>
  </conditionalFormatting>
  <conditionalFormatting sqref="AQ119:AQ127">
    <cfRule type="expression" dxfId="25" priority="25">
      <formula>$B119="Disqualified"</formula>
    </cfRule>
  </conditionalFormatting>
  <conditionalFormatting sqref="AQ119:AQ127">
    <cfRule type="expression" dxfId="24" priority="26">
      <formula>$B119="Declined"</formula>
    </cfRule>
  </conditionalFormatting>
  <conditionalFormatting sqref="AR119:AR127">
    <cfRule type="expression" dxfId="23" priority="23">
      <formula>$B119="Disqualified"</formula>
    </cfRule>
  </conditionalFormatting>
  <conditionalFormatting sqref="AR119:AR127">
    <cfRule type="expression" dxfId="22" priority="24">
      <formula>$B119="Declined"</formula>
    </cfRule>
  </conditionalFormatting>
  <conditionalFormatting sqref="AS119:AS127">
    <cfRule type="expression" dxfId="21" priority="21">
      <formula>$B119="Disqualified"</formula>
    </cfRule>
  </conditionalFormatting>
  <conditionalFormatting sqref="AS119:AS127">
    <cfRule type="expression" dxfId="20" priority="22">
      <formula>$B119="Declined"</formula>
    </cfRule>
  </conditionalFormatting>
  <conditionalFormatting sqref="AT119:AT127">
    <cfRule type="expression" dxfId="19" priority="19">
      <formula>$B119="Disqualified"</formula>
    </cfRule>
  </conditionalFormatting>
  <conditionalFormatting sqref="AT119:AT127">
    <cfRule type="expression" dxfId="18" priority="20">
      <formula>$B119="Declined"</formula>
    </cfRule>
  </conditionalFormatting>
  <conditionalFormatting sqref="AU119:AU127">
    <cfRule type="expression" dxfId="17" priority="17">
      <formula>$B119="Disqualified"</formula>
    </cfRule>
  </conditionalFormatting>
  <conditionalFormatting sqref="AU119:AU127">
    <cfRule type="expression" dxfId="16" priority="18">
      <formula>$B119="Declined"</formula>
    </cfRule>
  </conditionalFormatting>
  <conditionalFormatting sqref="AV119:AV127">
    <cfRule type="expression" dxfId="15" priority="15">
      <formula>$B119="Disqualified"</formula>
    </cfRule>
  </conditionalFormatting>
  <conditionalFormatting sqref="AV119:AV127">
    <cfRule type="expression" dxfId="14" priority="16">
      <formula>$B119="Declined"</formula>
    </cfRule>
  </conditionalFormatting>
  <conditionalFormatting sqref="AW119:AW127">
    <cfRule type="expression" dxfId="13" priority="13">
      <formula>$B119="Disqualified"</formula>
    </cfRule>
  </conditionalFormatting>
  <conditionalFormatting sqref="AW119:AW127">
    <cfRule type="expression" dxfId="12" priority="14">
      <formula>$B119="Declined"</formula>
    </cfRule>
  </conditionalFormatting>
  <conditionalFormatting sqref="AX119:AX127">
    <cfRule type="expression" dxfId="11" priority="11">
      <formula>$B119="Disqualified"</formula>
    </cfRule>
  </conditionalFormatting>
  <conditionalFormatting sqref="AX119:AX127">
    <cfRule type="expression" dxfId="10" priority="12">
      <formula>$B119="Declined"</formula>
    </cfRule>
  </conditionalFormatting>
  <conditionalFormatting sqref="AY119:AY127">
    <cfRule type="expression" dxfId="9" priority="9">
      <formula>$B119="Disqualified"</formula>
    </cfRule>
  </conditionalFormatting>
  <conditionalFormatting sqref="AY119:AY127">
    <cfRule type="expression" dxfId="8" priority="10">
      <formula>$B119="Declined"</formula>
    </cfRule>
  </conditionalFormatting>
  <conditionalFormatting sqref="AZ119:AZ127">
    <cfRule type="expression" dxfId="7" priority="7">
      <formula>$B119="Disqualified"</formula>
    </cfRule>
  </conditionalFormatting>
  <conditionalFormatting sqref="AZ119:AZ127">
    <cfRule type="expression" dxfId="6" priority="8">
      <formula>$B119="Declined"</formula>
    </cfRule>
  </conditionalFormatting>
  <conditionalFormatting sqref="BA119:BA127">
    <cfRule type="expression" dxfId="5" priority="5">
      <formula>$B119="Disqualified"</formula>
    </cfRule>
  </conditionalFormatting>
  <conditionalFormatting sqref="BA119:BA127">
    <cfRule type="expression" dxfId="4" priority="6">
      <formula>$B119="Declined"</formula>
    </cfRule>
  </conditionalFormatting>
  <conditionalFormatting sqref="BB119:BB127">
    <cfRule type="expression" dxfId="3" priority="3">
      <formula>$B119="Disqualified"</formula>
    </cfRule>
  </conditionalFormatting>
  <conditionalFormatting sqref="BB119:BB127">
    <cfRule type="expression" dxfId="2" priority="4">
      <formula>$B119="Declined"</formula>
    </cfRule>
  </conditionalFormatting>
  <conditionalFormatting sqref="BG119:BG127">
    <cfRule type="expression" dxfId="1" priority="1">
      <formula>$B119="Disqualified"</formula>
    </cfRule>
  </conditionalFormatting>
  <conditionalFormatting sqref="BG119:BG127">
    <cfRule type="expression" dxfId="0" priority="2">
      <formula>$J119="Disqualified"</formula>
    </cfRule>
  </conditionalFormatting>
  <printOptions horizontalCentered="1"/>
  <pageMargins left="0.25" right="0.25" top="0.43116666666666698" bottom="0.75" header="0.134333333333333" footer="0.3"/>
  <pageSetup paperSize="3" scale="26" fitToHeight="0" orientation="landscape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4F8D89EDB11843BF08334724D92A55" ma:contentTypeVersion="13" ma:contentTypeDescription="Create a new document." ma:contentTypeScope="" ma:versionID="af661f81e4ccf360f1e891ae93498596">
  <xsd:schema xmlns:xsd="http://www.w3.org/2001/XMLSchema" xmlns:xs="http://www.w3.org/2001/XMLSchema" xmlns:p="http://schemas.microsoft.com/office/2006/metadata/properties" xmlns:ns3="ef7fdeba-1bee-4c19-b2ea-6ee178245bb9" xmlns:ns4="77f9c3b6-b4a8-4981-8cd0-93ae504d50ca" targetNamespace="http://schemas.microsoft.com/office/2006/metadata/properties" ma:root="true" ma:fieldsID="6cc6c9a7c737a6c714baabeba9039e43" ns3:_="" ns4:_="">
    <xsd:import namespace="ef7fdeba-1bee-4c19-b2ea-6ee178245bb9"/>
    <xsd:import namespace="77f9c3b6-b4a8-4981-8cd0-93ae504d50c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EventHashCode" minOccurs="0"/>
                <xsd:element ref="ns3:MediaServiceGenerationTim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fdeba-1bee-4c19-b2ea-6ee178245b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f9c3b6-b4a8-4981-8cd0-93ae504d50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47C9BD0-3860-4ABC-859A-6E7A55D007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6E121F-120D-4219-BC95-CA4FAA4B7F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7fdeba-1bee-4c19-b2ea-6ee178245bb9"/>
    <ds:schemaRef ds:uri="77f9c3b6-b4a8-4981-8cd0-93ae504d50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D69A44-8F70-49DD-92CA-F38E63D5CCB4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ef7fdeba-1bee-4c19-b2ea-6ee178245bb9"/>
    <ds:schemaRef ds:uri="77f9c3b6-b4a8-4981-8cd0-93ae504d50c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E Perbeck</dc:creator>
  <cp:lastModifiedBy>AUTHOR</cp:lastModifiedBy>
  <dcterms:created xsi:type="dcterms:W3CDTF">2021-08-13T12:08:48Z</dcterms:created>
  <dcterms:modified xsi:type="dcterms:W3CDTF">2025-07-08T18:44:03Z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0x010100DE4F8D89EDB11843BF08334724D92A55</vt:lpwstr>
  </property>
</Properties>
</file>