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P\2015 Solicitation\Web Posting\4-Blanda Oct 2020\"/>
    </mc:Choice>
  </mc:AlternateContent>
  <xr:revisionPtr revIDLastSave="0" documentId="8_{0A933E38-EE1D-4EC2-B343-32AF62EFC2DB}" xr6:coauthVersionLast="36" xr6:coauthVersionMax="36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1" r:id="rId1"/>
    <sheet name="Suppliers" sheetId="2" r:id="rId2"/>
    <sheet name="REC Program Detai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3" l="1"/>
  <c r="C27" i="3" l="1"/>
  <c r="B27" i="3"/>
  <c r="F33" i="1" l="1"/>
  <c r="D24" i="3"/>
  <c r="D26" i="3"/>
  <c r="D25" i="3"/>
  <c r="C18" i="3"/>
  <c r="F32" i="1" s="1"/>
  <c r="B18" i="3"/>
  <c r="D18" i="3" s="1"/>
  <c r="C15" i="3"/>
  <c r="B15" i="3"/>
  <c r="D13" i="3"/>
  <c r="D14" i="3"/>
  <c r="D12" i="3"/>
  <c r="D8" i="3"/>
  <c r="D7" i="3"/>
  <c r="C30" i="3" l="1"/>
  <c r="B30" i="3"/>
  <c r="D27" i="3"/>
  <c r="D15" i="3"/>
  <c r="D30" i="3" l="1"/>
  <c r="D46" i="2"/>
  <c r="C46" i="2"/>
  <c r="H22" i="1" l="1"/>
  <c r="H21" i="1"/>
  <c r="H11" i="1"/>
  <c r="H10" i="1"/>
  <c r="H12" i="1" s="1"/>
  <c r="I11" i="1" s="1"/>
  <c r="F23" i="1"/>
  <c r="G22" i="1" s="1"/>
  <c r="D23" i="1"/>
  <c r="E21" i="1" s="1"/>
  <c r="B23" i="1"/>
  <c r="F12" i="1"/>
  <c r="G11" i="1" s="1"/>
  <c r="D12" i="1"/>
  <c r="E11" i="1" s="1"/>
  <c r="B12" i="1"/>
  <c r="C11" i="1" s="1"/>
  <c r="E10" i="1" l="1"/>
  <c r="G10" i="1"/>
  <c r="H23" i="1"/>
  <c r="I21" i="1" s="1"/>
  <c r="G32" i="1"/>
  <c r="G33" i="1"/>
  <c r="C10" i="1"/>
  <c r="F34" i="1"/>
  <c r="I22" i="1"/>
  <c r="C21" i="1"/>
  <c r="C22" i="1"/>
  <c r="I10" i="1"/>
  <c r="E22" i="1"/>
  <c r="G21" i="1"/>
  <c r="B33" i="1" l="1"/>
  <c r="B9" i="3"/>
  <c r="C33" i="1" l="1"/>
  <c r="A4" i="3"/>
  <c r="A4" i="2"/>
  <c r="A33" i="3"/>
  <c r="C29" i="3"/>
  <c r="A27" i="3"/>
  <c r="C23" i="3"/>
  <c r="B20" i="3"/>
  <c r="C9" i="3"/>
  <c r="D9" i="3" s="1"/>
  <c r="B32" i="3" l="1"/>
  <c r="C20" i="3"/>
  <c r="C32" i="3" s="1"/>
  <c r="B19" i="3"/>
  <c r="C19" i="3"/>
  <c r="B31" i="3" l="1"/>
  <c r="D19" i="3"/>
  <c r="B21" i="3"/>
  <c r="C31" i="3"/>
  <c r="C33" i="3" s="1"/>
  <c r="C21" i="3"/>
  <c r="D32" i="1" s="1"/>
  <c r="D32" i="3"/>
  <c r="D20" i="3"/>
  <c r="A36" i="3"/>
  <c r="D33" i="1"/>
  <c r="D21" i="3" l="1"/>
  <c r="B33" i="3"/>
  <c r="D33" i="3" s="1"/>
  <c r="A37" i="3" s="1"/>
  <c r="D31" i="3"/>
  <c r="E32" i="1"/>
  <c r="D34" i="1"/>
  <c r="E33" i="1"/>
  <c r="H33" i="1"/>
  <c r="I33" i="1" s="1"/>
  <c r="B32" i="1"/>
  <c r="B34" i="1" l="1"/>
  <c r="C32" i="1" s="1"/>
  <c r="H32" i="1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46" i="2" l="1"/>
  <c r="F30" i="2" s="1"/>
  <c r="H34" i="1"/>
  <c r="I32" i="1"/>
  <c r="F24" i="2" l="1"/>
  <c r="F7" i="2"/>
  <c r="F32" i="2"/>
  <c r="F44" i="2"/>
  <c r="F36" i="2"/>
  <c r="F40" i="2"/>
  <c r="F22" i="2"/>
  <c r="F35" i="2"/>
  <c r="F45" i="2"/>
  <c r="F12" i="2"/>
  <c r="F15" i="2"/>
  <c r="F28" i="2"/>
  <c r="F27" i="2"/>
  <c r="F34" i="2"/>
  <c r="F39" i="2"/>
  <c r="F37" i="2"/>
  <c r="F26" i="2"/>
  <c r="F29" i="2"/>
  <c r="F18" i="2"/>
  <c r="F10" i="2"/>
  <c r="F38" i="2"/>
  <c r="F16" i="2"/>
  <c r="F41" i="2"/>
  <c r="F43" i="2"/>
  <c r="F8" i="2"/>
  <c r="F42" i="2"/>
  <c r="F20" i="2"/>
  <c r="F19" i="2"/>
  <c r="F31" i="2"/>
  <c r="F11" i="2"/>
  <c r="F14" i="2"/>
  <c r="F21" i="2"/>
  <c r="F33" i="2"/>
  <c r="F25" i="2"/>
  <c r="F13" i="2"/>
  <c r="F9" i="2"/>
  <c r="F17" i="2"/>
  <c r="F23" i="2"/>
  <c r="F46" i="2" l="1"/>
</calcChain>
</file>

<file path=xl/sharedStrings.xml><?xml version="1.0" encoding="utf-8"?>
<sst xmlns="http://schemas.openxmlformats.org/spreadsheetml/2006/main" count="150" uniqueCount="88">
  <si>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</si>
  <si>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</si>
  <si>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</si>
  <si>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</si>
  <si>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</si>
  <si>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</si>
  <si>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</si>
  <si>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</si>
  <si>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</si>
  <si>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</si>
  <si>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</si>
  <si>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</si>
  <si>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</si>
  <si>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</si>
  <si>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</si>
  <si>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</si>
  <si>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</si>
  <si>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</si>
  <si>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</si>
  <si>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</si>
  <si>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</si>
  <si>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</si>
  <si>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</si>
  <si>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</si>
  <si>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</si>
  <si>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</si>
  <si>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</si>
  <si>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</si>
  <si>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</si>
  <si>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</si>
  <si>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</si>
  <si>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</si>
  <si>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</si>
  <si>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</si>
  <si>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</si>
  <si>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</si>
  <si>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</si>
  <si>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</si>
  <si>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</si>
  <si>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</si>
  <si>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</si>
  <si>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</si>
  <si>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Data as of May 31, 2020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</si>
  <si>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</si>
  <si>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t>As the above table shows, 823,542 MWh, or 54.8% of Eversource's total load is served by electric suppliers</t>
  </si>
  <si>
    <t>while 678,843 MWh, or 45.2% of the load is provided under Standard Service or Last Resort service through Eversource.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</si>
  <si>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</si>
  <si>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As the above table shows, 290,824 of Eversource's total customers, or 23.1% are served by electric suppliers</t>
  </si>
  <si>
    <t>while 968,063 or 76.9% of the customers continue to receive Standard Service or Last Resort service through Eversource.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</si>
  <si>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</si>
  <si>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</si>
  <si>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</si>
  <si>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</si>
  <si>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</si>
  <si>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</si>
  <si>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</si>
  <si>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ANDE       </t>
  </si>
  <si>
    <t xml:space="preserve">CONSTELLATION NEWENERGY C&amp;I        </t>
  </si>
  <si>
    <t xml:space="preserve">CONSTELLATION NEWENERGY CKSP       </t>
  </si>
  <si>
    <t xml:space="preserve">CONSTELLATION NEWENERGY GAAL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</si>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</sst>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indent="3"/>
    </xf>
    <xf numFmtId="3" fontId="5" fillId="2" borderId="1" xfId="0" applyNumberFormat="1" applyFont="1" applyFill="1" applyBorder="1" applyAlignment="1" applyProtection="1">
      <alignment horizontal="right" indent="3"/>
      <protection locked="0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indent="3"/>
    </xf>
    <xf numFmtId="164" fontId="5" fillId="2" borderId="1" xfId="1" applyNumberFormat="1" applyFont="1" applyFill="1" applyBorder="1" applyAlignment="1" applyProtection="1">
      <alignment horizontal="right" indent="3"/>
    </xf>
    <xf numFmtId="0" fontId="5" fillId="2" borderId="0" xfId="2" applyFont="1" applyFill="1"/>
    <xf numFmtId="164" fontId="2" fillId="2" borderId="1" xfId="1" applyNumberFormat="1" applyFont="1" applyFill="1" applyBorder="1" applyAlignment="1" applyProtection="1">
      <alignment horizontal="right" indent="3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Protection="1"/>
    <xf numFmtId="3" fontId="4" fillId="2" borderId="1" xfId="0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36A3-17F1-49D1-8F6A-D6C0158B1864}">
  <dimension ref="A1:I38"/>
  <sheetViews>
    <sheetView tabSelected="1" view="pageLayout" zoomScale="85" zoomScaleNormal="85" zoomScalePageLayoutView="85" workbookViewId="0">
      <selection activeCell="A6" sqref="A6"/>
    </sheetView>
  </sheetViews>
  <sheetFormatPr defaultColWidth="23" defaultRowHeight="14" x14ac:dyDescent="0.3"/>
  <cols>
    <col min="1" max="1" width="15.26953125" style="18" bestFit="1" customWidth="1"/>
    <col min="2" max="2" width="12.453125" style="18" customWidth="1"/>
    <col min="3" max="3" width="13.81640625" style="18" customWidth="1"/>
    <col min="4" max="4" width="11.1796875" style="18" customWidth="1"/>
    <col min="5" max="5" width="11.54296875" style="18" customWidth="1"/>
    <col min="6" max="6" width="10.453125" style="18" customWidth="1"/>
    <col min="7" max="7" width="12.26953125" style="18" customWidth="1"/>
    <col min="8" max="8" width="16.1796875" style="18" customWidth="1"/>
    <col min="9" max="9" width="15.7265625" style="18" customWidth="1"/>
    <col min="10" max="13" width="23" style="18"/>
    <col min="14" max="14" width="23" style="18" customWidth="1"/>
    <col min="15" max="16384" width="23" style="18"/>
  </cols>
  <sheetData>
    <row r="1" spans="1:9" ht="18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" customHeight="1" x14ac:dyDescent="0.3">
      <c r="A2" s="45" t="s">
        <v>38</v>
      </c>
      <c r="B2" s="45"/>
      <c r="C2" s="45"/>
      <c r="D2" s="45"/>
      <c r="E2" s="45"/>
      <c r="F2" s="45"/>
      <c r="G2" s="45"/>
      <c r="H2" s="45"/>
      <c r="I2" s="45"/>
    </row>
    <row r="3" spans="1:9" ht="18" customHeigh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8" customHeight="1" x14ac:dyDescent="0.3">
      <c r="A4" s="45" t="s">
        <v>2</v>
      </c>
      <c r="B4" s="45"/>
      <c r="C4" s="45"/>
      <c r="D4" s="45"/>
      <c r="E4" s="45"/>
      <c r="F4" s="45"/>
      <c r="G4" s="45"/>
      <c r="H4" s="45"/>
      <c r="I4" s="45"/>
    </row>
    <row r="5" spans="1:9" ht="18" customHeight="1" x14ac:dyDescent="0.3">
      <c r="A5" s="45" t="s">
        <v>42</v>
      </c>
      <c r="B5" s="45"/>
      <c r="C5" s="45"/>
      <c r="D5" s="45"/>
      <c r="E5" s="45"/>
      <c r="F5" s="45"/>
      <c r="G5" s="45"/>
      <c r="H5" s="45"/>
      <c r="I5" s="45"/>
    </row>
    <row r="7" spans="1:9" ht="16" x14ac:dyDescent="0.3">
      <c r="A7" s="9"/>
      <c r="B7" s="46" t="s">
        <v>43</v>
      </c>
      <c r="C7" s="46"/>
      <c r="D7" s="46"/>
      <c r="E7" s="46"/>
      <c r="F7" s="46"/>
      <c r="G7" s="46"/>
      <c r="H7" s="46"/>
      <c r="I7" s="46"/>
    </row>
    <row r="8" spans="1:9" x14ac:dyDescent="0.3">
      <c r="A8" s="9"/>
      <c r="B8" s="47" t="s">
        <v>22</v>
      </c>
      <c r="C8" s="47"/>
      <c r="D8" s="47" t="s">
        <v>23</v>
      </c>
      <c r="E8" s="47"/>
      <c r="F8" s="48" t="s">
        <v>24</v>
      </c>
      <c r="G8" s="49"/>
      <c r="H8" s="48" t="s">
        <v>13</v>
      </c>
      <c r="I8" s="49"/>
    </row>
    <row r="9" spans="1:9" x14ac:dyDescent="0.3">
      <c r="A9" s="9"/>
      <c r="B9" s="28" t="s">
        <v>25</v>
      </c>
      <c r="C9" s="29" t="s">
        <v>26</v>
      </c>
      <c r="D9" s="28" t="s">
        <v>25</v>
      </c>
      <c r="E9" s="29" t="s">
        <v>26</v>
      </c>
      <c r="F9" s="28" t="s">
        <v>25</v>
      </c>
      <c r="G9" s="29" t="s">
        <v>26</v>
      </c>
      <c r="H9" s="28" t="s">
        <v>25</v>
      </c>
      <c r="I9" s="29" t="s">
        <v>27</v>
      </c>
    </row>
    <row r="10" spans="1:9" x14ac:dyDescent="0.3">
      <c r="A10" s="30" t="s">
        <v>28</v>
      </c>
      <c r="B10" s="32">
        <v>160215.33499999999</v>
      </c>
      <c r="C10" s="33">
        <f>B10/B12</f>
        <v>0.22751931203427564</v>
      </c>
      <c r="D10" s="32">
        <v>321471.853</v>
      </c>
      <c r="E10" s="33">
        <f>D10/D12</f>
        <v>0.73836491844649488</v>
      </c>
      <c r="F10" s="32">
        <v>341855.06599999999</v>
      </c>
      <c r="G10" s="33">
        <f>F10/F12</f>
        <v>0.94222107605934058</v>
      </c>
      <c r="H10" s="32">
        <f>B10+D10+F10</f>
        <v>823542.25399999996</v>
      </c>
      <c r="I10" s="33">
        <f>H10/H12</f>
        <v>0.54815652554299477</v>
      </c>
    </row>
    <row r="11" spans="1:9" x14ac:dyDescent="0.3">
      <c r="A11" s="30" t="s">
        <v>29</v>
      </c>
      <c r="B11" s="34">
        <v>543968.11900000006</v>
      </c>
      <c r="C11" s="33">
        <f>B11/B12</f>
        <v>0.77248068796572444</v>
      </c>
      <c r="D11" s="34">
        <v>113911.58</v>
      </c>
      <c r="E11" s="33">
        <f>D11/D12</f>
        <v>0.26163508155350501</v>
      </c>
      <c r="F11" s="34">
        <v>20963.252</v>
      </c>
      <c r="G11" s="33">
        <f>F11/F12</f>
        <v>5.7778923940659477E-2</v>
      </c>
      <c r="H11" s="34">
        <f>B11+D11+F11</f>
        <v>678842.951</v>
      </c>
      <c r="I11" s="33">
        <f>H11/H12</f>
        <v>0.45184347445700518</v>
      </c>
    </row>
    <row r="12" spans="1:9" x14ac:dyDescent="0.3">
      <c r="A12" s="30" t="s">
        <v>6</v>
      </c>
      <c r="B12" s="35">
        <f>SUM(B10:B11)</f>
        <v>704183.45400000003</v>
      </c>
      <c r="C12" s="31"/>
      <c r="D12" s="35">
        <f>SUM(D10:D11)</f>
        <v>435383.43300000002</v>
      </c>
      <c r="E12" s="31"/>
      <c r="F12" s="35">
        <f>SUM(F10:F11)</f>
        <v>362818.31799999997</v>
      </c>
      <c r="G12" s="31"/>
      <c r="H12" s="35">
        <f>SUM(H10:H11)</f>
        <v>1502385.2050000001</v>
      </c>
      <c r="I12" s="31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3">
      <c r="A14" s="44" t="s">
        <v>44</v>
      </c>
      <c r="B14" s="44"/>
      <c r="C14" s="44"/>
      <c r="D14" s="44"/>
      <c r="E14" s="44"/>
      <c r="F14" s="44"/>
      <c r="G14" s="44"/>
      <c r="H14" s="44"/>
      <c r="I14" s="44"/>
    </row>
    <row r="15" spans="1:9" x14ac:dyDescent="0.3">
      <c r="A15" s="44" t="s">
        <v>45</v>
      </c>
      <c r="B15" s="44"/>
      <c r="C15" s="44"/>
      <c r="D15" s="44"/>
      <c r="E15" s="44"/>
      <c r="F15" s="44"/>
      <c r="G15" s="44"/>
      <c r="H15" s="44"/>
      <c r="I15" s="44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ht="16" x14ac:dyDescent="0.3">
      <c r="A18" s="9"/>
      <c r="B18" s="46" t="s">
        <v>46</v>
      </c>
      <c r="C18" s="46"/>
      <c r="D18" s="46"/>
      <c r="E18" s="46"/>
      <c r="F18" s="46"/>
      <c r="G18" s="46"/>
      <c r="H18" s="46"/>
      <c r="I18" s="46"/>
    </row>
    <row r="19" spans="1:9" x14ac:dyDescent="0.3">
      <c r="A19" s="9"/>
      <c r="B19" s="48" t="s">
        <v>22</v>
      </c>
      <c r="C19" s="49"/>
      <c r="D19" s="48" t="s">
        <v>23</v>
      </c>
      <c r="E19" s="49"/>
      <c r="F19" s="48" t="s">
        <v>24</v>
      </c>
      <c r="G19" s="49"/>
      <c r="H19" s="48" t="s">
        <v>13</v>
      </c>
      <c r="I19" s="49"/>
    </row>
    <row r="20" spans="1:9" x14ac:dyDescent="0.3">
      <c r="A20" s="9"/>
      <c r="B20" s="28" t="s">
        <v>30</v>
      </c>
      <c r="C20" s="29" t="s">
        <v>26</v>
      </c>
      <c r="D20" s="28" t="s">
        <v>30</v>
      </c>
      <c r="E20" s="29" t="s">
        <v>26</v>
      </c>
      <c r="F20" s="28" t="s">
        <v>30</v>
      </c>
      <c r="G20" s="29" t="s">
        <v>26</v>
      </c>
      <c r="H20" s="28" t="s">
        <v>30</v>
      </c>
      <c r="I20" s="29" t="s">
        <v>27</v>
      </c>
    </row>
    <row r="21" spans="1:9" x14ac:dyDescent="0.3">
      <c r="A21" s="30" t="s">
        <v>28</v>
      </c>
      <c r="B21" s="32">
        <v>235846</v>
      </c>
      <c r="C21" s="33">
        <f>B21/B23</f>
        <v>0.20773727681186355</v>
      </c>
      <c r="D21" s="32">
        <v>54249</v>
      </c>
      <c r="E21" s="33">
        <f>D21/D23</f>
        <v>0.44191824565405108</v>
      </c>
      <c r="F21" s="32">
        <v>729</v>
      </c>
      <c r="G21" s="33">
        <f>F21/F23</f>
        <v>0.88902439024390245</v>
      </c>
      <c r="H21" s="32">
        <f>B21+D21+F21</f>
        <v>290824</v>
      </c>
      <c r="I21" s="33">
        <f>H21/H23</f>
        <v>0.23101676322020959</v>
      </c>
    </row>
    <row r="22" spans="1:9" x14ac:dyDescent="0.3">
      <c r="A22" s="30" t="s">
        <v>29</v>
      </c>
      <c r="B22" s="34">
        <v>899463</v>
      </c>
      <c r="C22" s="33">
        <f>B22/B23</f>
        <v>0.7922627231881364</v>
      </c>
      <c r="D22" s="34">
        <v>68509</v>
      </c>
      <c r="E22" s="33">
        <f>D22/D23</f>
        <v>0.55808175434594898</v>
      </c>
      <c r="F22" s="34">
        <v>91</v>
      </c>
      <c r="G22" s="33">
        <f>F22/F23</f>
        <v>0.11097560975609756</v>
      </c>
      <c r="H22" s="34">
        <f>B22+D22+F22</f>
        <v>968063</v>
      </c>
      <c r="I22" s="33">
        <f>H22/H23</f>
        <v>0.76898323677979041</v>
      </c>
    </row>
    <row r="23" spans="1:9" x14ac:dyDescent="0.3">
      <c r="A23" s="30" t="s">
        <v>6</v>
      </c>
      <c r="B23" s="35">
        <f>SUM(B21:B22)</f>
        <v>1135309</v>
      </c>
      <c r="C23" s="31"/>
      <c r="D23" s="35">
        <f>SUM(D21:D22)</f>
        <v>122758</v>
      </c>
      <c r="E23" s="31"/>
      <c r="F23" s="35">
        <f>SUM(F21:F22)</f>
        <v>820</v>
      </c>
      <c r="G23" s="31"/>
      <c r="H23" s="35">
        <f>SUM(H21:H22)</f>
        <v>1258887</v>
      </c>
      <c r="I23" s="31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44" t="s">
        <v>47</v>
      </c>
      <c r="B25" s="44"/>
      <c r="C25" s="44"/>
      <c r="D25" s="44"/>
      <c r="E25" s="44"/>
      <c r="F25" s="44"/>
      <c r="G25" s="44"/>
      <c r="H25" s="44"/>
      <c r="I25" s="44"/>
    </row>
    <row r="26" spans="1:9" x14ac:dyDescent="0.3">
      <c r="A26" s="44" t="s">
        <v>48</v>
      </c>
      <c r="B26" s="44"/>
      <c r="C26" s="44"/>
      <c r="D26" s="44"/>
      <c r="E26" s="44"/>
      <c r="F26" s="44"/>
      <c r="G26" s="44"/>
      <c r="H26" s="44"/>
      <c r="I26" s="44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46" t="s">
        <v>31</v>
      </c>
      <c r="C29" s="46"/>
      <c r="D29" s="46"/>
      <c r="E29" s="46"/>
      <c r="F29" s="46"/>
      <c r="G29" s="46"/>
      <c r="H29" s="46"/>
      <c r="I29" s="46"/>
    </row>
    <row r="30" spans="1:9" x14ac:dyDescent="0.3">
      <c r="A30" s="9"/>
      <c r="B30" s="48" t="s">
        <v>32</v>
      </c>
      <c r="C30" s="49"/>
      <c r="D30" s="48" t="s">
        <v>33</v>
      </c>
      <c r="E30" s="49"/>
      <c r="F30" s="48" t="s">
        <v>34</v>
      </c>
      <c r="G30" s="49"/>
      <c r="H30" s="48" t="s">
        <v>13</v>
      </c>
      <c r="I30" s="49"/>
    </row>
    <row r="31" spans="1:9" x14ac:dyDescent="0.3">
      <c r="A31" s="9"/>
      <c r="B31" s="28" t="s">
        <v>30</v>
      </c>
      <c r="C31" s="29" t="s">
        <v>26</v>
      </c>
      <c r="D31" s="28" t="s">
        <v>30</v>
      </c>
      <c r="E31" s="29" t="s">
        <v>26</v>
      </c>
      <c r="F31" s="28" t="s">
        <v>30</v>
      </c>
      <c r="G31" s="29" t="s">
        <v>26</v>
      </c>
      <c r="H31" s="28" t="s">
        <v>30</v>
      </c>
      <c r="I31" s="29" t="s">
        <v>27</v>
      </c>
    </row>
    <row r="32" spans="1:9" x14ac:dyDescent="0.3">
      <c r="A32" s="9" t="s">
        <v>35</v>
      </c>
      <c r="B32" s="32">
        <f>'REC Program Detail'!B21</f>
        <v>11072</v>
      </c>
      <c r="C32" s="33">
        <f>B34/B23</f>
        <v>1.2852888508767217E-2</v>
      </c>
      <c r="D32" s="32">
        <f>'REC Program Detail'!C21</f>
        <v>159</v>
      </c>
      <c r="E32" s="33">
        <f>D32/D23</f>
        <v>1.2952312680232652E-3</v>
      </c>
      <c r="F32" s="32">
        <f>'REC Program Detail'!C18</f>
        <v>1</v>
      </c>
      <c r="G32" s="33">
        <f>F32/(D23+F23)</f>
        <v>8.0920552201848223E-6</v>
      </c>
      <c r="H32" s="32">
        <f>B32+D32+F32</f>
        <v>11232</v>
      </c>
      <c r="I32" s="33">
        <f>H32/H23</f>
        <v>8.9221669617686097E-3</v>
      </c>
    </row>
    <row r="33" spans="1:9" x14ac:dyDescent="0.3">
      <c r="A33" s="9" t="s">
        <v>36</v>
      </c>
      <c r="B33" s="34">
        <f>'REC Program Detail'!B27</f>
        <v>3520</v>
      </c>
      <c r="C33" s="33">
        <f>B33/B23</f>
        <v>3.1004774911499865E-3</v>
      </c>
      <c r="D33" s="34">
        <f>'REC Program Detail'!C27</f>
        <v>98</v>
      </c>
      <c r="E33" s="33">
        <f>D33/D23</f>
        <v>7.9831864318415091E-4</v>
      </c>
      <c r="F33" s="34">
        <f>'REC Program Detail'!C24</f>
        <v>0</v>
      </c>
      <c r="G33" s="33">
        <f>F33/(D23+F23)</f>
        <v>0</v>
      </c>
      <c r="H33" s="34">
        <f>B33+D33+F33</f>
        <v>3618</v>
      </c>
      <c r="I33" s="33">
        <f>H33/H23</f>
        <v>2.8739672424927735E-3</v>
      </c>
    </row>
    <row r="34" spans="1:9" x14ac:dyDescent="0.3">
      <c r="A34" s="9" t="s">
        <v>37</v>
      </c>
      <c r="B34" s="35">
        <f>SUM(B32:B33)</f>
        <v>14592</v>
      </c>
      <c r="C34" s="31"/>
      <c r="D34" s="35">
        <f>SUM(D32:D33)</f>
        <v>257</v>
      </c>
      <c r="E34" s="31"/>
      <c r="F34" s="35">
        <f>SUM(F32:F33)</f>
        <v>1</v>
      </c>
      <c r="G34" s="31"/>
      <c r="H34" s="35">
        <f>SUM(H32:H33)</f>
        <v>14850</v>
      </c>
      <c r="I34" s="31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7" spans="1:9" ht="16.5" x14ac:dyDescent="0.3">
      <c r="A37" s="50" t="s">
        <v>40</v>
      </c>
      <c r="B37" s="50"/>
      <c r="C37" s="50"/>
      <c r="D37" s="50"/>
      <c r="E37" s="50"/>
      <c r="F37" s="50"/>
      <c r="G37" s="50"/>
      <c r="H37" s="50"/>
      <c r="I37" s="50"/>
    </row>
    <row r="38" spans="1:9" ht="16.5" x14ac:dyDescent="0.3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mergeCells count="26">
    <mergeCell ref="A25:I25"/>
    <mergeCell ref="A26:I26"/>
    <mergeCell ref="B18:I18"/>
    <mergeCell ref="A37:I37"/>
    <mergeCell ref="A38:I38"/>
    <mergeCell ref="B19:C19"/>
    <mergeCell ref="D19:E19"/>
    <mergeCell ref="F19:G19"/>
    <mergeCell ref="H19:I19"/>
    <mergeCell ref="B30:C30"/>
    <mergeCell ref="D30:E30"/>
    <mergeCell ref="F30:G30"/>
    <mergeCell ref="H30:I30"/>
    <mergeCell ref="B29:I29"/>
    <mergeCell ref="A14:I14"/>
    <mergeCell ref="A15:I15"/>
    <mergeCell ref="A1:I1"/>
    <mergeCell ref="A3:I3"/>
    <mergeCell ref="A4:I4"/>
    <mergeCell ref="A5:I5"/>
    <mergeCell ref="A2:I2"/>
    <mergeCell ref="B7:I7"/>
    <mergeCell ref="B8:C8"/>
    <mergeCell ref="D8:E8"/>
    <mergeCell ref="F8:G8"/>
    <mergeCell ref="H8:I8"/>
  </mergeCells>
  <pageMargins left="0.26041666666666669" right="0.30208333333333331" top="0.89583333333333337" bottom="0.75" header="0.3" footer="0.3"/>
  <pageSetup scale="85" fitToWidth="0" fitToHeight="0" orientation="portrait" r:id="rId1"/>
  <headerFooter>
    <oddHeader>&amp;R&amp;8Connecticut Light and Power dba Eversource Energy
Docket No. 06-10-22
Page &amp;P of &amp;N
Attachment 1</oddHeader>
  </headerFooter>
  <ignoredErrors>
    <ignoredError sqref="I10:I11 G21:G22 C21:C22 G10:G11 E10:E11 C10:C11 C32:I32 I21:I22 C33 E33:I33 E21:E22" evalError="1"/>
    <ignoredError sqref="H10:H11 H21:H22 D33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dimension ref="A1:F50"/>
  <sheetViews>
    <sheetView showGridLines="0" view="pageLayout" zoomScaleNormal="100" workbookViewId="0">
      <selection activeCell="B12" sqref="B12"/>
    </sheetView>
  </sheetViews>
  <sheetFormatPr defaultColWidth="9.1796875" defaultRowHeight="14" x14ac:dyDescent="0.3"/>
  <cols>
    <col min="1" max="1" width="5.1796875" style="18" customWidth="1"/>
    <col min="2" max="2" width="44.1796875" style="18" customWidth="1"/>
    <col min="3" max="3" width="12.54296875" style="18" bestFit="1" customWidth="1"/>
    <col min="4" max="4" width="11.1796875" style="18" bestFit="1" customWidth="1"/>
    <col min="5" max="5" width="12.26953125" style="18" bestFit="1" customWidth="1"/>
    <col min="6" max="6" width="14.7265625" style="18" bestFit="1" customWidth="1"/>
    <col min="7" max="16384" width="9.1796875" style="18"/>
  </cols>
  <sheetData>
    <row r="1" spans="1:6" ht="18" customHeight="1" x14ac:dyDescent="0.3">
      <c r="A1" s="45" t="s">
        <v>0</v>
      </c>
      <c r="B1" s="45"/>
      <c r="C1" s="45"/>
      <c r="D1" s="45"/>
      <c r="E1" s="45"/>
      <c r="F1" s="45"/>
    </row>
    <row r="2" spans="1:6" ht="18" customHeight="1" x14ac:dyDescent="0.3">
      <c r="A2" s="45" t="s">
        <v>1</v>
      </c>
      <c r="B2" s="45"/>
      <c r="C2" s="45"/>
      <c r="D2" s="45"/>
      <c r="E2" s="45"/>
      <c r="F2" s="45"/>
    </row>
    <row r="3" spans="1:6" ht="18" customHeight="1" x14ac:dyDescent="0.3">
      <c r="A3" s="45" t="s">
        <v>2</v>
      </c>
      <c r="B3" s="45"/>
      <c r="C3" s="45"/>
      <c r="D3" s="45"/>
      <c r="E3" s="45"/>
      <c r="F3" s="45"/>
    </row>
    <row r="4" spans="1:6" ht="18" customHeight="1" x14ac:dyDescent="0.3">
      <c r="A4" s="45" t="str">
        <f>'Smry Load Customer'!A5:F5</f>
        <v>Data as of May 31, 2020</v>
      </c>
      <c r="B4" s="45"/>
      <c r="C4" s="45"/>
      <c r="D4" s="45"/>
      <c r="E4" s="45"/>
      <c r="F4" s="45"/>
    </row>
    <row r="5" spans="1:6" x14ac:dyDescent="0.3">
      <c r="A5" s="3"/>
      <c r="B5" s="4"/>
      <c r="C5" s="52" t="s">
        <v>3</v>
      </c>
      <c r="D5" s="53"/>
      <c r="E5" s="53"/>
      <c r="F5" s="54"/>
    </row>
    <row r="6" spans="1:6" ht="26" x14ac:dyDescent="0.3">
      <c r="A6" s="5"/>
      <c r="B6" s="6" t="s">
        <v>12</v>
      </c>
      <c r="C6" s="6" t="s">
        <v>4</v>
      </c>
      <c r="D6" s="6" t="s">
        <v>5</v>
      </c>
      <c r="E6" s="6" t="s">
        <v>6</v>
      </c>
      <c r="F6" s="19" t="s">
        <v>11</v>
      </c>
    </row>
    <row r="7" spans="1:6" x14ac:dyDescent="0.3">
      <c r="A7" s="5">
        <v>1</v>
      </c>
      <c r="B7" s="7" t="s">
        <v>49</v>
      </c>
      <c r="C7" s="26">
        <v>15114</v>
      </c>
      <c r="D7" s="27">
        <v>2934</v>
      </c>
      <c r="E7" s="36">
        <f>IF(SUM(C7:D7)=0,"",SUM(C7:D7))</f>
        <v>18048</v>
      </c>
      <c r="F7" s="37">
        <f t="shared" ref="F7:F45" si="0">IF(E7="","",E7/$E$46)</f>
        <v>6.2058152009462769E-2</v>
      </c>
    </row>
    <row r="8" spans="1:6" x14ac:dyDescent="0.3">
      <c r="A8" s="5">
        <v>2</v>
      </c>
      <c r="B8" s="7" t="s">
        <v>50</v>
      </c>
      <c r="C8" s="26">
        <v>3</v>
      </c>
      <c r="D8" s="27">
        <v>35</v>
      </c>
      <c r="E8" s="36">
        <f t="shared" ref="E8:E45" si="1">IF(SUM(C8:D8)=0,"",SUM(C8:D8))</f>
        <v>38</v>
      </c>
      <c r="F8" s="37">
        <f t="shared" si="0"/>
        <v>1.3066321899155503E-4</v>
      </c>
    </row>
    <row r="9" spans="1:6" x14ac:dyDescent="0.3">
      <c r="A9" s="5">
        <v>3</v>
      </c>
      <c r="B9" s="8" t="s">
        <v>51</v>
      </c>
      <c r="C9" s="26">
        <v>12</v>
      </c>
      <c r="D9" s="27">
        <v>4819</v>
      </c>
      <c r="E9" s="36">
        <f t="shared" si="1"/>
        <v>4831</v>
      </c>
      <c r="F9" s="37">
        <f t="shared" si="0"/>
        <v>1.6611421340742168E-2</v>
      </c>
    </row>
    <row r="10" spans="1:6" x14ac:dyDescent="0.3">
      <c r="A10" s="5">
        <v>4</v>
      </c>
      <c r="B10" s="7" t="s">
        <v>52</v>
      </c>
      <c r="C10" s="26">
        <v>235</v>
      </c>
      <c r="D10" s="27">
        <v>282</v>
      </c>
      <c r="E10" s="36">
        <f t="shared" si="1"/>
        <v>517</v>
      </c>
      <c r="F10" s="37">
        <f t="shared" si="0"/>
        <v>1.7777074794377355E-3</v>
      </c>
    </row>
    <row r="11" spans="1:6" x14ac:dyDescent="0.3">
      <c r="A11" s="5">
        <v>5</v>
      </c>
      <c r="B11" s="7" t="s">
        <v>53</v>
      </c>
      <c r="C11" s="26">
        <v>984</v>
      </c>
      <c r="D11" s="27">
        <v>35</v>
      </c>
      <c r="E11" s="36">
        <f t="shared" si="1"/>
        <v>1019</v>
      </c>
      <c r="F11" s="37">
        <f t="shared" si="0"/>
        <v>3.503837372431436E-3</v>
      </c>
    </row>
    <row r="12" spans="1:6" x14ac:dyDescent="0.3">
      <c r="A12" s="5">
        <v>6</v>
      </c>
      <c r="B12" s="9" t="s">
        <v>54</v>
      </c>
      <c r="C12" s="26">
        <v>21846</v>
      </c>
      <c r="D12" s="27">
        <v>1127</v>
      </c>
      <c r="E12" s="36">
        <f t="shared" si="1"/>
        <v>22973</v>
      </c>
      <c r="F12" s="37">
        <f t="shared" si="0"/>
        <v>7.899279289192089E-2</v>
      </c>
    </row>
    <row r="13" spans="1:6" x14ac:dyDescent="0.3">
      <c r="A13" s="5">
        <v>7</v>
      </c>
      <c r="B13" s="7" t="s">
        <v>55</v>
      </c>
      <c r="C13" s="26">
        <v>1734</v>
      </c>
      <c r="D13" s="27">
        <v>585</v>
      </c>
      <c r="E13" s="36">
        <f t="shared" si="1"/>
        <v>2319</v>
      </c>
      <c r="F13" s="37">
        <f t="shared" si="0"/>
        <v>7.9738948642477919E-3</v>
      </c>
    </row>
    <row r="14" spans="1:6" x14ac:dyDescent="0.3">
      <c r="A14" s="5">
        <v>8</v>
      </c>
      <c r="B14" s="7" t="s">
        <v>56</v>
      </c>
      <c r="C14" s="26">
        <v>0</v>
      </c>
      <c r="D14" s="27">
        <v>1</v>
      </c>
      <c r="E14" s="36">
        <f t="shared" si="1"/>
        <v>1</v>
      </c>
      <c r="F14" s="37">
        <f t="shared" si="0"/>
        <v>3.4385057629356586E-6</v>
      </c>
    </row>
    <row r="15" spans="1:6" x14ac:dyDescent="0.3">
      <c r="A15" s="5">
        <v>9</v>
      </c>
      <c r="B15" s="7" t="s">
        <v>57</v>
      </c>
      <c r="C15" s="26">
        <v>2352</v>
      </c>
      <c r="D15" s="27">
        <v>11880</v>
      </c>
      <c r="E15" s="36">
        <f t="shared" si="1"/>
        <v>14232</v>
      </c>
      <c r="F15" s="37">
        <f t="shared" si="0"/>
        <v>4.8936814018100294E-2</v>
      </c>
    </row>
    <row r="16" spans="1:6" x14ac:dyDescent="0.3">
      <c r="A16" s="5">
        <v>10</v>
      </c>
      <c r="B16" s="7" t="s">
        <v>58</v>
      </c>
      <c r="C16" s="26">
        <v>0</v>
      </c>
      <c r="D16" s="27">
        <v>1</v>
      </c>
      <c r="E16" s="36">
        <f t="shared" si="1"/>
        <v>1</v>
      </c>
      <c r="F16" s="37">
        <f t="shared" si="0"/>
        <v>3.4385057629356586E-6</v>
      </c>
    </row>
    <row r="17" spans="1:6" x14ac:dyDescent="0.3">
      <c r="A17" s="5">
        <v>11</v>
      </c>
      <c r="B17" s="9" t="s">
        <v>59</v>
      </c>
      <c r="C17" s="26">
        <v>0</v>
      </c>
      <c r="D17" s="27">
        <v>1</v>
      </c>
      <c r="E17" s="36">
        <f t="shared" si="1"/>
        <v>1</v>
      </c>
      <c r="F17" s="37">
        <f t="shared" si="0"/>
        <v>3.4385057629356586E-6</v>
      </c>
    </row>
    <row r="18" spans="1:6" x14ac:dyDescent="0.3">
      <c r="A18" s="5">
        <v>12</v>
      </c>
      <c r="B18" s="7" t="s">
        <v>60</v>
      </c>
      <c r="C18" s="26">
        <v>27082</v>
      </c>
      <c r="D18" s="27">
        <v>4107</v>
      </c>
      <c r="E18" s="36">
        <f t="shared" si="1"/>
        <v>31189</v>
      </c>
      <c r="F18" s="37">
        <f t="shared" si="0"/>
        <v>0.10724355624020025</v>
      </c>
    </row>
    <row r="19" spans="1:6" x14ac:dyDescent="0.3">
      <c r="A19" s="5">
        <v>13</v>
      </c>
      <c r="B19" s="9" t="s">
        <v>61</v>
      </c>
      <c r="C19" s="26">
        <v>1372</v>
      </c>
      <c r="D19" s="27">
        <v>8432</v>
      </c>
      <c r="E19" s="36">
        <f t="shared" si="1"/>
        <v>9804</v>
      </c>
      <c r="F19" s="37">
        <f t="shared" si="0"/>
        <v>3.3711110499821201E-2</v>
      </c>
    </row>
    <row r="20" spans="1:6" x14ac:dyDescent="0.3">
      <c r="A20" s="5">
        <v>14</v>
      </c>
      <c r="B20" s="7" t="s">
        <v>62</v>
      </c>
      <c r="C20" s="26">
        <v>28577</v>
      </c>
      <c r="D20" s="27">
        <v>3356</v>
      </c>
      <c r="E20" s="36">
        <f t="shared" si="1"/>
        <v>31933</v>
      </c>
      <c r="F20" s="37">
        <f t="shared" si="0"/>
        <v>0.10980180452782438</v>
      </c>
    </row>
    <row r="21" spans="1:6" x14ac:dyDescent="0.3">
      <c r="A21" s="5">
        <v>15</v>
      </c>
      <c r="B21" s="7" t="s">
        <v>63</v>
      </c>
      <c r="C21" s="26">
        <v>10393</v>
      </c>
      <c r="D21" s="27">
        <v>670</v>
      </c>
      <c r="E21" s="36">
        <f t="shared" si="1"/>
        <v>11063</v>
      </c>
      <c r="F21" s="37">
        <f t="shared" si="0"/>
        <v>3.8040189255357189E-2</v>
      </c>
    </row>
    <row r="22" spans="1:6" x14ac:dyDescent="0.3">
      <c r="A22" s="5">
        <v>16</v>
      </c>
      <c r="B22" s="7" t="s">
        <v>64</v>
      </c>
      <c r="C22" s="26">
        <v>114</v>
      </c>
      <c r="D22" s="27">
        <v>571</v>
      </c>
      <c r="E22" s="36">
        <f t="shared" si="1"/>
        <v>685</v>
      </c>
      <c r="F22" s="37">
        <f t="shared" si="0"/>
        <v>2.3553764476109264E-3</v>
      </c>
    </row>
    <row r="23" spans="1:6" x14ac:dyDescent="0.3">
      <c r="A23" s="5">
        <v>17</v>
      </c>
      <c r="B23" s="7" t="s">
        <v>65</v>
      </c>
      <c r="C23" s="26">
        <v>3</v>
      </c>
      <c r="D23" s="27">
        <v>40</v>
      </c>
      <c r="E23" s="36">
        <f t="shared" si="1"/>
        <v>43</v>
      </c>
      <c r="F23" s="37">
        <f t="shared" si="0"/>
        <v>1.4785574780623332E-4</v>
      </c>
    </row>
    <row r="24" spans="1:6" x14ac:dyDescent="0.3">
      <c r="A24" s="5">
        <v>18</v>
      </c>
      <c r="B24" s="7" t="s">
        <v>66</v>
      </c>
      <c r="C24" s="26">
        <v>1295</v>
      </c>
      <c r="D24" s="27">
        <v>208</v>
      </c>
      <c r="E24" s="36">
        <f t="shared" si="1"/>
        <v>1503</v>
      </c>
      <c r="F24" s="37">
        <f t="shared" si="0"/>
        <v>5.1680741616922949E-3</v>
      </c>
    </row>
    <row r="25" spans="1:6" x14ac:dyDescent="0.3">
      <c r="A25" s="5">
        <v>19</v>
      </c>
      <c r="B25" s="9" t="s">
        <v>67</v>
      </c>
      <c r="C25" s="26">
        <v>163</v>
      </c>
      <c r="D25" s="27">
        <v>0</v>
      </c>
      <c r="E25" s="36">
        <f t="shared" si="1"/>
        <v>163</v>
      </c>
      <c r="F25" s="37">
        <f t="shared" si="0"/>
        <v>5.6047643935851232E-4</v>
      </c>
    </row>
    <row r="26" spans="1:6" x14ac:dyDescent="0.3">
      <c r="A26" s="5">
        <v>20</v>
      </c>
      <c r="B26" s="7" t="s">
        <v>68</v>
      </c>
      <c r="C26" s="26">
        <v>1513</v>
      </c>
      <c r="D26" s="27">
        <v>4146</v>
      </c>
      <c r="E26" s="36">
        <f t="shared" si="1"/>
        <v>5659</v>
      </c>
      <c r="F26" s="37">
        <f t="shared" si="0"/>
        <v>1.9458504112452892E-2</v>
      </c>
    </row>
    <row r="27" spans="1:6" x14ac:dyDescent="0.3">
      <c r="A27" s="5">
        <v>21</v>
      </c>
      <c r="B27" s="7" t="s">
        <v>69</v>
      </c>
      <c r="C27" s="26">
        <v>1447</v>
      </c>
      <c r="D27" s="27">
        <v>608</v>
      </c>
      <c r="E27" s="36">
        <f t="shared" si="1"/>
        <v>2055</v>
      </c>
      <c r="F27" s="37">
        <f t="shared" si="0"/>
        <v>7.0661293428327786E-3</v>
      </c>
    </row>
    <row r="28" spans="1:6" x14ac:dyDescent="0.3">
      <c r="A28" s="5">
        <v>22</v>
      </c>
      <c r="B28" s="7" t="s">
        <v>70</v>
      </c>
      <c r="C28" s="26">
        <v>9966</v>
      </c>
      <c r="D28" s="27">
        <v>1516</v>
      </c>
      <c r="E28" s="36">
        <f t="shared" si="1"/>
        <v>11482</v>
      </c>
      <c r="F28" s="37">
        <f t="shared" si="0"/>
        <v>3.948092317002723E-2</v>
      </c>
    </row>
    <row r="29" spans="1:6" x14ac:dyDescent="0.3">
      <c r="A29" s="5">
        <v>23</v>
      </c>
      <c r="B29" s="7" t="s">
        <v>71</v>
      </c>
      <c r="C29" s="26">
        <v>710</v>
      </c>
      <c r="D29" s="27">
        <v>40</v>
      </c>
      <c r="E29" s="36">
        <f t="shared" si="1"/>
        <v>750</v>
      </c>
      <c r="F29" s="37">
        <f t="shared" si="0"/>
        <v>2.5788793222017441E-3</v>
      </c>
    </row>
    <row r="30" spans="1:6" x14ac:dyDescent="0.3">
      <c r="A30" s="5">
        <v>24</v>
      </c>
      <c r="B30" s="9" t="s">
        <v>72</v>
      </c>
      <c r="C30" s="26">
        <v>1494</v>
      </c>
      <c r="D30" s="27">
        <v>463</v>
      </c>
      <c r="E30" s="36">
        <f t="shared" si="1"/>
        <v>1957</v>
      </c>
      <c r="F30" s="37">
        <f t="shared" si="0"/>
        <v>6.7291557780650843E-3</v>
      </c>
    </row>
    <row r="31" spans="1:6" x14ac:dyDescent="0.3">
      <c r="A31" s="5">
        <v>25</v>
      </c>
      <c r="B31" s="7" t="s">
        <v>73</v>
      </c>
      <c r="C31" s="26">
        <v>12</v>
      </c>
      <c r="D31" s="27">
        <v>7</v>
      </c>
      <c r="E31" s="36">
        <f t="shared" si="1"/>
        <v>19</v>
      </c>
      <c r="F31" s="37">
        <f t="shared" si="0"/>
        <v>6.5331609495777513E-5</v>
      </c>
    </row>
    <row r="32" spans="1:6" x14ac:dyDescent="0.3">
      <c r="A32" s="5">
        <v>26</v>
      </c>
      <c r="B32" s="38" t="s">
        <v>74</v>
      </c>
      <c r="C32" s="26">
        <v>1325</v>
      </c>
      <c r="D32" s="27">
        <v>1523</v>
      </c>
      <c r="E32" s="36">
        <f t="shared" si="1"/>
        <v>2848</v>
      </c>
      <c r="F32" s="37">
        <f t="shared" si="0"/>
        <v>9.7928644128407565E-3</v>
      </c>
    </row>
    <row r="33" spans="1:6" x14ac:dyDescent="0.3">
      <c r="A33" s="5">
        <v>27</v>
      </c>
      <c r="B33" s="7" t="s">
        <v>75</v>
      </c>
      <c r="C33" s="26">
        <v>13873</v>
      </c>
      <c r="D33" s="27">
        <v>513</v>
      </c>
      <c r="E33" s="36">
        <f t="shared" si="1"/>
        <v>14386</v>
      </c>
      <c r="F33" s="37">
        <f t="shared" si="0"/>
        <v>4.9466343905592389E-2</v>
      </c>
    </row>
    <row r="34" spans="1:6" x14ac:dyDescent="0.3">
      <c r="A34" s="5">
        <v>28</v>
      </c>
      <c r="B34" s="7" t="s">
        <v>76</v>
      </c>
      <c r="C34" s="26">
        <v>2844</v>
      </c>
      <c r="D34" s="27">
        <v>1127</v>
      </c>
      <c r="E34" s="36">
        <f t="shared" si="1"/>
        <v>3971</v>
      </c>
      <c r="F34" s="37">
        <f t="shared" si="0"/>
        <v>1.3654306384617501E-2</v>
      </c>
    </row>
    <row r="35" spans="1:6" x14ac:dyDescent="0.3">
      <c r="A35" s="5">
        <v>29</v>
      </c>
      <c r="B35" s="7" t="s">
        <v>77</v>
      </c>
      <c r="C35" s="26">
        <v>21471</v>
      </c>
      <c r="D35" s="27">
        <v>1749</v>
      </c>
      <c r="E35" s="36">
        <f t="shared" si="1"/>
        <v>23220</v>
      </c>
      <c r="F35" s="37">
        <f t="shared" si="0"/>
        <v>7.9842103815365995E-2</v>
      </c>
    </row>
    <row r="36" spans="1:6" x14ac:dyDescent="0.3">
      <c r="A36" s="5">
        <v>30</v>
      </c>
      <c r="B36" s="7" t="s">
        <v>78</v>
      </c>
      <c r="C36" s="26">
        <v>214</v>
      </c>
      <c r="D36" s="27">
        <v>56</v>
      </c>
      <c r="E36" s="36">
        <f t="shared" si="1"/>
        <v>270</v>
      </c>
      <c r="F36" s="37">
        <f t="shared" si="0"/>
        <v>9.2839655599262787E-4</v>
      </c>
    </row>
    <row r="37" spans="1:6" x14ac:dyDescent="0.3">
      <c r="A37" s="5">
        <v>31</v>
      </c>
      <c r="B37" s="10" t="s">
        <v>79</v>
      </c>
      <c r="C37" s="26">
        <v>11627</v>
      </c>
      <c r="D37" s="27">
        <v>474</v>
      </c>
      <c r="E37" s="36">
        <f t="shared" si="1"/>
        <v>12101</v>
      </c>
      <c r="F37" s="37">
        <f t="shared" si="0"/>
        <v>4.1609358237284406E-2</v>
      </c>
    </row>
    <row r="38" spans="1:6" x14ac:dyDescent="0.3">
      <c r="A38" s="5">
        <v>32</v>
      </c>
      <c r="B38" s="7" t="s">
        <v>80</v>
      </c>
      <c r="C38" s="26">
        <v>2640</v>
      </c>
      <c r="D38" s="27">
        <v>342</v>
      </c>
      <c r="E38" s="36">
        <f t="shared" si="1"/>
        <v>2982</v>
      </c>
      <c r="F38" s="37">
        <f t="shared" si="0"/>
        <v>1.0253624185074134E-2</v>
      </c>
    </row>
    <row r="39" spans="1:6" x14ac:dyDescent="0.3">
      <c r="A39" s="5">
        <v>33</v>
      </c>
      <c r="B39" s="9" t="s">
        <v>81</v>
      </c>
      <c r="C39" s="26">
        <v>0</v>
      </c>
      <c r="D39" s="27">
        <v>31</v>
      </c>
      <c r="E39" s="36">
        <f t="shared" si="1"/>
        <v>31</v>
      </c>
      <c r="F39" s="37">
        <f t="shared" si="0"/>
        <v>1.0659367865100542E-4</v>
      </c>
    </row>
    <row r="40" spans="1:6" x14ac:dyDescent="0.3">
      <c r="A40" s="5">
        <v>34</v>
      </c>
      <c r="B40" s="7" t="s">
        <v>82</v>
      </c>
      <c r="C40" s="26">
        <v>1812</v>
      </c>
      <c r="D40" s="27">
        <v>170</v>
      </c>
      <c r="E40" s="36">
        <f t="shared" si="1"/>
        <v>1982</v>
      </c>
      <c r="F40" s="37">
        <f t="shared" si="0"/>
        <v>6.8151184221384754E-3</v>
      </c>
    </row>
    <row r="41" spans="1:6" x14ac:dyDescent="0.3">
      <c r="A41" s="5">
        <v>35</v>
      </c>
      <c r="B41" s="7" t="s">
        <v>83</v>
      </c>
      <c r="C41" s="26">
        <v>34240</v>
      </c>
      <c r="D41" s="27">
        <v>633</v>
      </c>
      <c r="E41" s="36">
        <f t="shared" si="1"/>
        <v>34873</v>
      </c>
      <c r="F41" s="37">
        <f t="shared" si="0"/>
        <v>0.11991101147085523</v>
      </c>
    </row>
    <row r="42" spans="1:6" x14ac:dyDescent="0.3">
      <c r="A42" s="5">
        <v>36</v>
      </c>
      <c r="B42" s="9" t="s">
        <v>84</v>
      </c>
      <c r="C42" s="26">
        <v>14530</v>
      </c>
      <c r="D42" s="27">
        <v>1539</v>
      </c>
      <c r="E42" s="36">
        <f t="shared" si="1"/>
        <v>16069</v>
      </c>
      <c r="F42" s="37">
        <f t="shared" si="0"/>
        <v>5.5253349104613096E-2</v>
      </c>
    </row>
    <row r="43" spans="1:6" x14ac:dyDescent="0.3">
      <c r="A43" s="5">
        <v>37</v>
      </c>
      <c r="B43" s="7" t="s">
        <v>85</v>
      </c>
      <c r="C43" s="26">
        <v>2271</v>
      </c>
      <c r="D43" s="27">
        <v>344</v>
      </c>
      <c r="E43" s="36">
        <f t="shared" si="1"/>
        <v>2615</v>
      </c>
      <c r="F43" s="37">
        <f t="shared" si="0"/>
        <v>8.991692570076747E-3</v>
      </c>
    </row>
    <row r="44" spans="1:6" x14ac:dyDescent="0.3">
      <c r="A44" s="5">
        <v>38</v>
      </c>
      <c r="B44" s="7" t="s">
        <v>86</v>
      </c>
      <c r="C44" s="26">
        <v>53</v>
      </c>
      <c r="D44" s="27">
        <v>40</v>
      </c>
      <c r="E44" s="36">
        <f t="shared" si="1"/>
        <v>93</v>
      </c>
      <c r="F44" s="37">
        <f t="shared" si="0"/>
        <v>3.1978103595301627E-4</v>
      </c>
    </row>
    <row r="45" spans="1:6" x14ac:dyDescent="0.3">
      <c r="A45" s="5">
        <v>39</v>
      </c>
      <c r="B45" s="7" t="s">
        <v>87</v>
      </c>
      <c r="C45" s="26">
        <v>2525</v>
      </c>
      <c r="D45" s="27">
        <v>573</v>
      </c>
      <c r="E45" s="36">
        <f t="shared" si="1"/>
        <v>3098</v>
      </c>
      <c r="F45" s="37">
        <f t="shared" si="0"/>
        <v>1.065249085357467E-2</v>
      </c>
    </row>
    <row r="46" spans="1:6" x14ac:dyDescent="0.3">
      <c r="A46" s="11"/>
      <c r="B46" s="12" t="s">
        <v>7</v>
      </c>
      <c r="C46" s="36">
        <f>SUM(C7:C45)</f>
        <v>235846</v>
      </c>
      <c r="D46" s="36">
        <f>SUM(D7:D45)</f>
        <v>54978</v>
      </c>
      <c r="E46" s="36">
        <f>SUM(E7:E45)</f>
        <v>290824</v>
      </c>
      <c r="F46" s="39">
        <f>SUM(F7:F45)</f>
        <v>0.99999999999999989</v>
      </c>
    </row>
    <row r="47" spans="1:6" x14ac:dyDescent="0.3">
      <c r="A47" s="13"/>
      <c r="B47" s="14"/>
      <c r="C47" s="15"/>
      <c r="D47" s="15"/>
      <c r="E47" s="16"/>
      <c r="F47" s="17"/>
    </row>
    <row r="48" spans="1:6" x14ac:dyDescent="0.3">
      <c r="A48" s="51" t="s">
        <v>8</v>
      </c>
      <c r="B48" s="51"/>
      <c r="C48" s="51"/>
      <c r="D48" s="51"/>
      <c r="E48" s="51"/>
      <c r="F48" s="51"/>
    </row>
    <row r="49" spans="1:6" x14ac:dyDescent="0.3">
      <c r="A49" s="51" t="s">
        <v>9</v>
      </c>
      <c r="B49" s="51"/>
      <c r="C49" s="51"/>
      <c r="D49" s="51"/>
      <c r="E49" s="51"/>
      <c r="F49" s="51"/>
    </row>
    <row r="50" spans="1:6" x14ac:dyDescent="0.3">
      <c r="A50" s="51" t="s">
        <v>10</v>
      </c>
      <c r="B50" s="51"/>
      <c r="C50" s="51"/>
      <c r="D50" s="51"/>
      <c r="E50" s="51"/>
      <c r="F50" s="51"/>
    </row>
  </sheetData>
  <mergeCells count="8">
    <mergeCell ref="A48:F48"/>
    <mergeCell ref="A49:F49"/>
    <mergeCell ref="A50:F50"/>
    <mergeCell ref="A1:F1"/>
    <mergeCell ref="A2:F2"/>
    <mergeCell ref="A3:F3"/>
    <mergeCell ref="A4:F4"/>
    <mergeCell ref="C5:F5"/>
  </mergeCells>
  <printOptions horizontalCentered="1" verticalCentered="1"/>
  <pageMargins left="0.25" right="0.29166666666666669" top="0.84375" bottom="0.1875" header="0.1875" footer="0.25"/>
  <pageSetup fitToWidth="0" orientation="portrait" r:id="rId1"/>
  <headerFooter>
    <oddHeader>&amp;R&amp;8Connecticut Light and Power dba Eversource Energy
Docket No. 06-10-22
Page &amp;P of &amp;N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dimension ref="A1:D38"/>
  <sheetViews>
    <sheetView view="pageLayout" zoomScaleNormal="90" workbookViewId="0">
      <selection activeCell="A5" sqref="A5"/>
    </sheetView>
  </sheetViews>
  <sheetFormatPr defaultColWidth="9.1796875" defaultRowHeight="14" x14ac:dyDescent="0.3"/>
  <cols>
    <col min="1" max="1" width="33.26953125" style="18" customWidth="1"/>
    <col min="2" max="2" width="14.54296875" style="18" customWidth="1"/>
    <col min="3" max="3" width="15.7265625" style="18" customWidth="1"/>
    <col min="4" max="4" width="36.54296875" style="18" customWidth="1"/>
    <col min="5" max="16384" width="9.1796875" style="18"/>
  </cols>
  <sheetData>
    <row r="1" spans="1:4" ht="18" customHeight="1" x14ac:dyDescent="0.3">
      <c r="A1" s="45" t="s">
        <v>0</v>
      </c>
      <c r="B1" s="45"/>
      <c r="C1" s="45"/>
      <c r="D1" s="45"/>
    </row>
    <row r="2" spans="1:4" ht="18" customHeight="1" x14ac:dyDescent="0.3">
      <c r="A2" s="45" t="s">
        <v>1</v>
      </c>
      <c r="B2" s="45"/>
      <c r="C2" s="45"/>
      <c r="D2" s="45"/>
    </row>
    <row r="3" spans="1:4" ht="18" customHeight="1" x14ac:dyDescent="0.3">
      <c r="A3" s="45" t="s">
        <v>2</v>
      </c>
      <c r="B3" s="45"/>
      <c r="C3" s="45"/>
      <c r="D3" s="45"/>
    </row>
    <row r="4" spans="1:4" ht="18" customHeight="1" x14ac:dyDescent="0.3">
      <c r="A4" s="45" t="str">
        <f>'Smry Load Customer'!A5:F5</f>
        <v>Data as of May 31, 2020</v>
      </c>
      <c r="B4" s="45"/>
      <c r="C4" s="45"/>
      <c r="D4" s="45"/>
    </row>
    <row r="5" spans="1:4" x14ac:dyDescent="0.3">
      <c r="A5" s="42"/>
      <c r="B5" s="42"/>
      <c r="C5" s="13"/>
      <c r="D5" s="13"/>
    </row>
    <row r="6" spans="1:4" ht="44.25" customHeight="1" x14ac:dyDescent="0.3">
      <c r="A6" s="25" t="s">
        <v>16</v>
      </c>
      <c r="B6" s="20" t="s">
        <v>4</v>
      </c>
      <c r="C6" s="19" t="s">
        <v>5</v>
      </c>
      <c r="D6" s="19" t="s">
        <v>13</v>
      </c>
    </row>
    <row r="7" spans="1:4" x14ac:dyDescent="0.3">
      <c r="A7" s="21" t="s">
        <v>21</v>
      </c>
      <c r="B7" s="40">
        <v>724</v>
      </c>
      <c r="C7" s="41">
        <v>29</v>
      </c>
      <c r="D7" s="43">
        <f>SUM(B7:C7)</f>
        <v>753</v>
      </c>
    </row>
    <row r="8" spans="1:4" x14ac:dyDescent="0.3">
      <c r="A8" s="21" t="s">
        <v>14</v>
      </c>
      <c r="B8" s="40">
        <v>9217</v>
      </c>
      <c r="C8" s="41">
        <v>125</v>
      </c>
      <c r="D8" s="43">
        <f t="shared" ref="D8:D9" si="0">SUM(B8:C8)</f>
        <v>9342</v>
      </c>
    </row>
    <row r="9" spans="1:4" x14ac:dyDescent="0.3">
      <c r="A9" s="22" t="s">
        <v>6</v>
      </c>
      <c r="B9" s="43">
        <f>IF(SUM(B7:B8)=0,0,SUM(B7:B8))</f>
        <v>9941</v>
      </c>
      <c r="C9" s="43">
        <f>IF(SUM(C7:C8)=0,0,SUM(C7:C8))</f>
        <v>154</v>
      </c>
      <c r="D9" s="43">
        <f t="shared" si="0"/>
        <v>10095</v>
      </c>
    </row>
    <row r="10" spans="1:4" x14ac:dyDescent="0.3">
      <c r="A10" s="23"/>
      <c r="B10" s="24"/>
      <c r="C10" s="24"/>
      <c r="D10" s="24"/>
    </row>
    <row r="11" spans="1:4" ht="26" x14ac:dyDescent="0.3">
      <c r="A11" s="25" t="s">
        <v>17</v>
      </c>
      <c r="B11" s="20" t="s">
        <v>4</v>
      </c>
      <c r="C11" s="19" t="s">
        <v>5</v>
      </c>
      <c r="D11" s="19" t="s">
        <v>13</v>
      </c>
    </row>
    <row r="12" spans="1:4" x14ac:dyDescent="0.3">
      <c r="A12" s="21" t="s">
        <v>39</v>
      </c>
      <c r="B12" s="40">
        <v>0</v>
      </c>
      <c r="C12" s="41">
        <v>1</v>
      </c>
      <c r="D12" s="43">
        <f>SUM(B12:C12)</f>
        <v>1</v>
      </c>
    </row>
    <row r="13" spans="1:4" x14ac:dyDescent="0.3">
      <c r="A13" s="21" t="s">
        <v>21</v>
      </c>
      <c r="B13" s="40">
        <v>1107</v>
      </c>
      <c r="C13" s="41">
        <v>4</v>
      </c>
      <c r="D13" s="43">
        <f t="shared" ref="D13:D15" si="1">SUM(B13:C13)</f>
        <v>1111</v>
      </c>
    </row>
    <row r="14" spans="1:4" x14ac:dyDescent="0.3">
      <c r="A14" s="21" t="s">
        <v>14</v>
      </c>
      <c r="B14" s="40">
        <v>24</v>
      </c>
      <c r="C14" s="41">
        <v>0</v>
      </c>
      <c r="D14" s="43">
        <f t="shared" si="1"/>
        <v>24</v>
      </c>
    </row>
    <row r="15" spans="1:4" x14ac:dyDescent="0.3">
      <c r="A15" s="22" t="s">
        <v>6</v>
      </c>
      <c r="B15" s="43">
        <f>SUM(B12:B14)</f>
        <v>1131</v>
      </c>
      <c r="C15" s="43">
        <f>SUM(C12:C14)</f>
        <v>5</v>
      </c>
      <c r="D15" s="43">
        <f t="shared" si="1"/>
        <v>1136</v>
      </c>
    </row>
    <row r="16" spans="1:4" x14ac:dyDescent="0.3">
      <c r="A16" s="23"/>
      <c r="B16" s="24"/>
      <c r="C16" s="24"/>
      <c r="D16" s="24"/>
    </row>
    <row r="17" spans="1:4" ht="26" x14ac:dyDescent="0.3">
      <c r="A17" s="25" t="s">
        <v>18</v>
      </c>
      <c r="B17" s="20" t="s">
        <v>4</v>
      </c>
      <c r="C17" s="19" t="s">
        <v>5</v>
      </c>
      <c r="D17" s="19" t="s">
        <v>13</v>
      </c>
    </row>
    <row r="18" spans="1:4" x14ac:dyDescent="0.3">
      <c r="A18" s="21" t="s">
        <v>39</v>
      </c>
      <c r="B18" s="40">
        <f>B12</f>
        <v>0</v>
      </c>
      <c r="C18" s="40">
        <f>C12</f>
        <v>1</v>
      </c>
      <c r="D18" s="43">
        <f>SUM(B18:C18)</f>
        <v>1</v>
      </c>
    </row>
    <row r="19" spans="1:4" x14ac:dyDescent="0.3">
      <c r="A19" s="21" t="s">
        <v>21</v>
      </c>
      <c r="B19" s="40">
        <f>IF(B7+B13=0,0,B7+B13)</f>
        <v>1831</v>
      </c>
      <c r="C19" s="41">
        <f>IF(C7+C13=0,0,C7+C13)</f>
        <v>33</v>
      </c>
      <c r="D19" s="43">
        <f>SUM(B19:C19)</f>
        <v>1864</v>
      </c>
    </row>
    <row r="20" spans="1:4" x14ac:dyDescent="0.3">
      <c r="A20" s="21" t="s">
        <v>14</v>
      </c>
      <c r="B20" s="40">
        <f>IF(B8+B14=0,0,B8+B14)</f>
        <v>9241</v>
      </c>
      <c r="C20" s="41">
        <f>IF(C8+C14=0,0,C8+C14)</f>
        <v>125</v>
      </c>
      <c r="D20" s="43">
        <f t="shared" ref="D20:D21" si="2">SUM(B20:C20)</f>
        <v>9366</v>
      </c>
    </row>
    <row r="21" spans="1:4" x14ac:dyDescent="0.3">
      <c r="A21" s="22" t="s">
        <v>6</v>
      </c>
      <c r="B21" s="43">
        <f>SUM(B18:B20)</f>
        <v>11072</v>
      </c>
      <c r="C21" s="43">
        <f>SUM(C18:C20)</f>
        <v>159</v>
      </c>
      <c r="D21" s="43">
        <f t="shared" si="2"/>
        <v>11231</v>
      </c>
    </row>
    <row r="22" spans="1:4" x14ac:dyDescent="0.3">
      <c r="A22" s="23"/>
      <c r="B22" s="24"/>
      <c r="C22" s="24"/>
      <c r="D22" s="24"/>
    </row>
    <row r="23" spans="1:4" ht="26" x14ac:dyDescent="0.3">
      <c r="A23" s="25" t="s">
        <v>19</v>
      </c>
      <c r="B23" s="19" t="s">
        <v>4</v>
      </c>
      <c r="C23" s="19" t="str">
        <f>C6</f>
        <v>Business</v>
      </c>
      <c r="D23" s="19" t="s">
        <v>13</v>
      </c>
    </row>
    <row r="24" spans="1:4" x14ac:dyDescent="0.3">
      <c r="A24" s="21" t="s">
        <v>39</v>
      </c>
      <c r="B24" s="40">
        <v>0</v>
      </c>
      <c r="C24" s="40">
        <v>0</v>
      </c>
      <c r="D24" s="43">
        <f>SUM(B24:C24)</f>
        <v>0</v>
      </c>
    </row>
    <row r="25" spans="1:4" x14ac:dyDescent="0.3">
      <c r="A25" s="21" t="s">
        <v>21</v>
      </c>
      <c r="B25" s="40">
        <v>881</v>
      </c>
      <c r="C25" s="40">
        <v>6</v>
      </c>
      <c r="D25" s="43">
        <f>SUM(B25:C25)</f>
        <v>887</v>
      </c>
    </row>
    <row r="26" spans="1:4" x14ac:dyDescent="0.3">
      <c r="A26" s="21" t="s">
        <v>14</v>
      </c>
      <c r="B26" s="40">
        <v>2639</v>
      </c>
      <c r="C26" s="40">
        <v>92</v>
      </c>
      <c r="D26" s="43">
        <f t="shared" ref="D26:D27" si="3">SUM(B26:C26)</f>
        <v>2731</v>
      </c>
    </row>
    <row r="27" spans="1:4" x14ac:dyDescent="0.3">
      <c r="A27" s="22" t="str">
        <f>A1</f>
        <v>CL&amp;P dba Eversource Energy</v>
      </c>
      <c r="B27" s="43">
        <f>SUM(B24:B26)</f>
        <v>3520</v>
      </c>
      <c r="C27" s="43">
        <f>SUM(C24:C26)</f>
        <v>98</v>
      </c>
      <c r="D27" s="43">
        <f t="shared" si="3"/>
        <v>3618</v>
      </c>
    </row>
    <row r="28" spans="1:4" x14ac:dyDescent="0.3">
      <c r="A28" s="2"/>
      <c r="B28" s="2"/>
      <c r="C28" s="2"/>
      <c r="D28" s="2"/>
    </row>
    <row r="29" spans="1:4" ht="26" x14ac:dyDescent="0.3">
      <c r="A29" s="25" t="s">
        <v>20</v>
      </c>
      <c r="B29" s="19" t="s">
        <v>4</v>
      </c>
      <c r="C29" s="19" t="str">
        <f>C6</f>
        <v>Business</v>
      </c>
      <c r="D29" s="19" t="s">
        <v>13</v>
      </c>
    </row>
    <row r="30" spans="1:4" x14ac:dyDescent="0.3">
      <c r="A30" s="21" t="s">
        <v>39</v>
      </c>
      <c r="B30" s="40">
        <f>B18+B24</f>
        <v>0</v>
      </c>
      <c r="C30" s="40">
        <f>C18+C24</f>
        <v>1</v>
      </c>
      <c r="D30" s="43">
        <f>SUM(B30:C30)</f>
        <v>1</v>
      </c>
    </row>
    <row r="31" spans="1:4" x14ac:dyDescent="0.3">
      <c r="A31" s="21" t="s">
        <v>21</v>
      </c>
      <c r="B31" s="40">
        <f>SUM(B19+B25)</f>
        <v>2712</v>
      </c>
      <c r="C31" s="40">
        <f>SUM(C19+C25)</f>
        <v>39</v>
      </c>
      <c r="D31" s="43">
        <f t="shared" ref="D31:D33" si="4">SUM(B31:C31)</f>
        <v>2751</v>
      </c>
    </row>
    <row r="32" spans="1:4" x14ac:dyDescent="0.3">
      <c r="A32" s="21" t="s">
        <v>14</v>
      </c>
      <c r="B32" s="40">
        <f>SUM(B20+B26)</f>
        <v>11880</v>
      </c>
      <c r="C32" s="40">
        <f>SUM(C20+C26)</f>
        <v>217</v>
      </c>
      <c r="D32" s="43">
        <f t="shared" si="4"/>
        <v>12097</v>
      </c>
    </row>
    <row r="33" spans="1:4" x14ac:dyDescent="0.3">
      <c r="A33" s="22" t="str">
        <f>A1</f>
        <v>CL&amp;P dba Eversource Energy</v>
      </c>
      <c r="B33" s="43">
        <f>SUM(B30:B32)</f>
        <v>14592</v>
      </c>
      <c r="C33" s="43">
        <f>SUM(C30:C32)</f>
        <v>257</v>
      </c>
      <c r="D33" s="43">
        <f t="shared" si="4"/>
        <v>14849</v>
      </c>
    </row>
    <row r="34" spans="1:4" x14ac:dyDescent="0.3">
      <c r="A34" s="1"/>
      <c r="B34" s="2"/>
      <c r="C34" s="2"/>
      <c r="D34" s="1"/>
    </row>
    <row r="35" spans="1:4" x14ac:dyDescent="0.3">
      <c r="A35" s="55" t="str">
        <f>"In summary, "&amp;TEXT($D$9,"0,00")&amp; " of Eversource's customers are participating in the Community Energy CT Clean Energy Options Program"</f>
        <v>In summary, 10,095 of Eversource's customers are participating in the Community Energy CT Clean Energy Options Program</v>
      </c>
      <c r="B35" s="55"/>
      <c r="C35" s="55"/>
      <c r="D35" s="55"/>
    </row>
    <row r="36" spans="1:4" x14ac:dyDescent="0.3">
      <c r="A36" s="55" t="str">
        <f>"In summary, "&amp;TEXT($D$27,"0,00")&amp; " of Eversource's customers are participating in the Sterling Planet - Renewable Energy Certificate"</f>
        <v>In summary, 3,618 of Eversource's customers are participating in the Sterling Planet - Renewable Energy Certificate</v>
      </c>
      <c r="B36" s="55"/>
      <c r="C36" s="55"/>
      <c r="D36" s="55"/>
    </row>
    <row r="37" spans="1:4" x14ac:dyDescent="0.3">
      <c r="A37" s="55" t="str">
        <f>"In summary, "&amp;TEXT($D$33,"0,00")&amp; " of Eversource's customers are participating in all REC Programs"</f>
        <v>In summary, 14,849 of Eversource's customers are participating in all REC Programs</v>
      </c>
      <c r="B37" s="55"/>
      <c r="C37" s="55"/>
      <c r="D37" s="55"/>
    </row>
    <row r="38" spans="1:4" x14ac:dyDescent="0.3">
      <c r="A38" s="55" t="s">
        <v>15</v>
      </c>
      <c r="B38" s="55"/>
      <c r="C38" s="55"/>
      <c r="D38" s="55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8.8333333333333333E-2" right="0.27083333333333331" top="1.1458333333333333" bottom="0.25" header="0.46875" footer="0.3"/>
  <pageSetup fitToHeight="0" orientation="portrait" r:id="rId1"/>
  <headerFooter>
    <oddHeader>&amp;R&amp;8Connecticut Light and Power dba Eversource Energy
Docket No. 06-10-22
Page &amp;P of &amp;N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Smry Load Customer</vt:lpstr>
      <vt:lpstr>Suppliers</vt:lpstr>
      <vt:lpstr>REC Program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Simpson, Marc E</cp:lastModifiedBy>
  <cp:lastPrinted>2020-06-16T12:33:14Z</cp:lastPrinted>
  <dcterms:created xsi:type="dcterms:W3CDTF">2019-01-04T17:35:12Z</dcterms:created>
  <dcterms:modified xsi:type="dcterms:W3CDTF">2020-09-08T18:17:13Z</dcterms:modified>
</cp:coreProperties>
</file>