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upplier Services\CT PURA Dockets\06-10-22 Monthly Competition Reports\PURA Competition Reports\Att 1 - MWh Load\2022 - Delete JAN 2029\"/>
    </mc:Choice>
  </mc:AlternateContent>
  <xr:revisionPtr revIDLastSave="0" documentId="13_ncr:1_{0D3645E6-E256-49A5-A281-BAABAE98605B}" xr6:coauthVersionLast="45" xr6:coauthVersionMax="45" xr10:uidLastSave="{00000000-0000-0000-0000-000000000000}"/>
  <bookViews>
    <workbookView xWindow="28680" yWindow="-120" windowWidth="29040" windowHeight="15840" xr2:uid="{59B81824-FA4B-4373-8C98-5C1DD09AF937}"/>
  </bookViews>
  <sheets>
    <sheet name="Smry Load Customer" sheetId="6" r:id="rId1"/>
    <sheet name="Suppliers" sheetId="2" r:id="rId2"/>
    <sheet name="REC Program Detail" sheetId="3" r:id="rId3"/>
  </sheets>
  <definedNames>
    <definedName name="_xlnm.Print_Area" localSheetId="2">'REC Program Detail'!$A$1:$D$39</definedName>
    <definedName name="_xlnm.Print_Area" localSheetId="1">Suppliers!$A$1:$F$53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2" l="1"/>
  <c r="D48" i="2" l="1"/>
  <c r="C48" i="2"/>
  <c r="A36" i="3" l="1"/>
  <c r="A35" i="3"/>
  <c r="A37" i="3" l="1"/>
  <c r="E46" i="2" l="1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48" i="2" l="1"/>
  <c r="F21" i="2" s="1"/>
  <c r="F37" i="2" l="1"/>
  <c r="F34" i="2"/>
  <c r="F26" i="2"/>
  <c r="F20" i="2"/>
  <c r="F42" i="2"/>
  <c r="F35" i="2"/>
  <c r="F31" i="2"/>
  <c r="F41" i="2"/>
  <c r="F19" i="2"/>
  <c r="F15" i="2"/>
  <c r="F32" i="2"/>
  <c r="F8" i="2"/>
  <c r="F43" i="2"/>
  <c r="F44" i="2"/>
  <c r="F36" i="2"/>
  <c r="F23" i="2"/>
  <c r="F18" i="2"/>
  <c r="F11" i="2"/>
  <c r="F25" i="2"/>
  <c r="F14" i="2"/>
  <c r="F29" i="2"/>
  <c r="F39" i="2"/>
  <c r="F9" i="2"/>
  <c r="F27" i="2"/>
  <c r="F28" i="2"/>
  <c r="F33" i="2"/>
  <c r="F10" i="2"/>
  <c r="F46" i="2"/>
  <c r="F12" i="2"/>
  <c r="F40" i="2"/>
  <c r="F17" i="2"/>
  <c r="F38" i="2"/>
  <c r="F16" i="2"/>
  <c r="F22" i="2"/>
  <c r="F24" i="2"/>
  <c r="F30" i="2"/>
  <c r="F45" i="2"/>
  <c r="F13" i="2"/>
  <c r="F48" i="2"/>
</calcChain>
</file>

<file path=xl/sharedStrings.xml><?xml version="1.0" encoding="utf-8"?>
<sst xmlns="http://schemas.openxmlformats.org/spreadsheetml/2006/main" count="163" uniqueCount="90">
  <si>
    <t>CL&amp;P dba Eversource Energy</t>
  </si>
  <si>
    <t>Electric Suppliers - MWh Load &amp; Customer Count Data</t>
  </si>
  <si>
    <t>Compliance Filing for Docket No. 06-10-22</t>
  </si>
  <si>
    <t>Customer Count by Class</t>
  </si>
  <si>
    <t>Residential</t>
  </si>
  <si>
    <t>Business</t>
  </si>
  <si>
    <t>Total</t>
  </si>
  <si>
    <t>Total All Suppliers</t>
  </si>
  <si>
    <t>SS = Standard Service;  LRS = Last Resort Service</t>
  </si>
  <si>
    <t>*The MWh load is cumulative for the calendar month (1 MWh = 1,000 kWh)</t>
  </si>
  <si>
    <t>*The customer counts are as of month end and do not reflect pending enrollments.</t>
  </si>
  <si>
    <t>% of Supplier
Customers</t>
  </si>
  <si>
    <t>Electric Suppliers</t>
  </si>
  <si>
    <t>Total Eversource Territory</t>
  </si>
  <si>
    <t>100 % Option</t>
  </si>
  <si>
    <t>* The customer counts are as of month end and do not reflect pending enrollments.</t>
  </si>
  <si>
    <t>Community Energy
CT Clean Energy Options Program</t>
  </si>
  <si>
    <t>3Degrees
CT Clean Energy Options Program</t>
  </si>
  <si>
    <t>Total
CT Clean Energy Options Program</t>
  </si>
  <si>
    <t>Sterling Planet
Renewable Energy Certificates</t>
  </si>
  <si>
    <t>Total
All Rec Options</t>
  </si>
  <si>
    <t>50 % Option</t>
  </si>
  <si>
    <t>Residential - SS</t>
  </si>
  <si>
    <t>Business - SS</t>
  </si>
  <si>
    <t>Business - LRS</t>
  </si>
  <si>
    <t>MWh</t>
  </si>
  <si>
    <t>% of Class</t>
  </si>
  <si>
    <t>% of Total</t>
  </si>
  <si>
    <t>Suppliers</t>
  </si>
  <si>
    <t>Eversource</t>
  </si>
  <si>
    <t>Customers</t>
  </si>
  <si>
    <t>Customer Count - REC Programs</t>
  </si>
  <si>
    <t xml:space="preserve">Residential </t>
  </si>
  <si>
    <t xml:space="preserve">Business </t>
  </si>
  <si>
    <t>Business - &lt; 50% Option</t>
  </si>
  <si>
    <t>Total CCEO</t>
  </si>
  <si>
    <t>REC Only</t>
  </si>
  <si>
    <t>Total All REC's</t>
  </si>
  <si>
    <t>Summary Data</t>
  </si>
  <si>
    <t>25 % Option</t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</si>
  <si>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Load is cumulative for the calendar month (1 MWh = 1,000 kWh)</t>
    </r>
  </si>
  <si>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Customer counts are as of the date shown and do not reflect pending enrollments.</t>
    </r>
  </si>
  <si>
    <t>Data as of February 28, 2021</t>
  </si>
  <si>
    <t>Eversource's total number of customers served by electric suppliers.</t>
  </si>
  <si>
    <t>Eversource's total load served by electric suppliers.</t>
  </si>
  <si>
    <t>Load provided under Standard Service or Last Resort Service through Eversource.</t>
  </si>
  <si>
    <t>Customers that receive Standard Service or Last Resort service through Eversource.</t>
  </si>
  <si>
    <t>As the above table shows;</t>
  </si>
  <si>
    <r>
      <t>Customer Load - Suppliers and Eversource (MWh)</t>
    </r>
    <r>
      <rPr>
        <b/>
        <vertAlign val="superscript"/>
        <sz val="11"/>
        <rFont val="Arial"/>
        <family val="2"/>
      </rPr>
      <t xml:space="preserve"> 1</t>
    </r>
  </si>
  <si>
    <r>
      <t xml:space="preserve">Customer Count - Suppliers and Eversource </t>
    </r>
    <r>
      <rPr>
        <b/>
        <vertAlign val="superscript"/>
        <sz val="11"/>
        <rFont val="Arial"/>
        <family val="2"/>
      </rPr>
      <t>2</t>
    </r>
  </si>
  <si>
    <t xml:space="preserve">ACTUAL ENERGY, INC.                </t>
  </si>
  <si>
    <t xml:space="preserve">AMBIT ENERGY, LLC                  </t>
  </si>
  <si>
    <t xml:space="preserve">ATLANTIC ENERGY MA, LLC            </t>
  </si>
  <si>
    <t xml:space="preserve">CALPINE ENERGY SOLUTIONS           </t>
  </si>
  <si>
    <t xml:space="preserve">CHAMPION ENERGY SERVICES           </t>
  </si>
  <si>
    <t xml:space="preserve">CHOICE ENERGY                      </t>
  </si>
  <si>
    <t xml:space="preserve">CLEARVIEW ELECTRIC                 </t>
  </si>
  <si>
    <t xml:space="preserve">CONNECTICUT GAS &amp; ELECTRIC INC     </t>
  </si>
  <si>
    <t xml:space="preserve">CONSTELLATION NEWENERGY ANDE       </t>
  </si>
  <si>
    <t xml:space="preserve">CONSTELLATION NEWENERGY C&amp;I        </t>
  </si>
  <si>
    <t xml:space="preserve">CONSTELLATION NEWENERGY CKSP       </t>
  </si>
  <si>
    <t xml:space="preserve">CONSTELLATION NEWENERGY RES        </t>
  </si>
  <si>
    <t xml:space="preserve">DIRECT ENERGY BUSINESS, LLC        </t>
  </si>
  <si>
    <t xml:space="preserve">DIRECT ENERGY SERVICES, LLC        </t>
  </si>
  <si>
    <t xml:space="preserve">DISCOUNT POWER INC                 </t>
  </si>
  <si>
    <t xml:space="preserve">EDF ENERGY SERVICES, LLC           </t>
  </si>
  <si>
    <t xml:space="preserve">ELIGO ENERGY CT, LLC               </t>
  </si>
  <si>
    <t xml:space="preserve">ENERGY PLUS HOLDINGS LLC           </t>
  </si>
  <si>
    <t xml:space="preserve">ENERGY REWARDS                     </t>
  </si>
  <si>
    <t xml:space="preserve">                                </t>
  </si>
  <si>
    <t xml:space="preserve">ENGIE RESOURCES                    </t>
  </si>
  <si>
    <t xml:space="preserve">FIRST POINT POWER, LLC             </t>
  </si>
  <si>
    <t xml:space="preserve">LIBERTY POWER HOLDINGS LLC         </t>
  </si>
  <si>
    <t>MAJOR ENERGY ELECTRIC SERVICES, LLC</t>
  </si>
  <si>
    <t xml:space="preserve">MEGA ENERGY OF NEW ENGLAND LLC     </t>
  </si>
  <si>
    <t xml:space="preserve">MP2 ENERGY NE LLC                  </t>
  </si>
  <si>
    <t xml:space="preserve">NATIONAL GAS &amp; ELECTRIC, LLC       </t>
  </si>
  <si>
    <t xml:space="preserve">NEXTERA ENERGY SERVICES CONN       </t>
  </si>
  <si>
    <t xml:space="preserve">NORTH AMERICAN POWER AND GAS LLC   </t>
  </si>
  <si>
    <t xml:space="preserve">NRG RETAIL SOLUTIONS               </t>
  </si>
  <si>
    <t xml:space="preserve">PUBLIC POWER LLC                   </t>
  </si>
  <si>
    <t xml:space="preserve">SPARK ENERGY, L P                  </t>
  </si>
  <si>
    <t xml:space="preserve">STARION ENERGY INC                 </t>
  </si>
  <si>
    <t xml:space="preserve">TEXAS RETAIL ENERGY,LLC            </t>
  </si>
  <si>
    <t xml:space="preserve">THINK ENERGY                       </t>
  </si>
  <si>
    <t xml:space="preserve">TOWN SQUARE ENERGY                 </t>
  </si>
  <si>
    <t xml:space="preserve">VERDE ENERGY USA, INC              </t>
  </si>
  <si>
    <t xml:space="preserve">VIRIDIAN ENERGY, INC               </t>
  </si>
  <si>
    <t xml:space="preserve">WATTIFI INC                        </t>
  </si>
  <si>
    <t xml:space="preserve">XOOM ENERGY CONNECTICUT LLC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</si>
</sst>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vertAlign val="superscript"/>
      <sz val="11"/>
      <name val="Arial"/>
      <family val="2"/>
    </font>
    <font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3" fontId="3" fillId="2" borderId="0" xfId="0" applyNumberFormat="1" applyFont="1" applyFill="1" applyBorder="1" applyAlignment="1" applyProtection="1">
      <alignment horizontal="center"/>
    </xf>
    <xf numFmtId="0" fontId="3" fillId="2" borderId="0" xfId="0" applyFont="1" applyFill="1" applyProtection="1"/>
    <xf numFmtId="0" fontId="3" fillId="2" borderId="0" xfId="0" applyFont="1" applyFill="1" applyBorder="1" applyProtection="1"/>
    <xf numFmtId="164" fontId="4" fillId="2" borderId="0" xfId="0" applyNumberFormat="1" applyFont="1" applyFill="1" applyBorder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3" fontId="5" fillId="2" borderId="1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/>
    <xf numFmtId="3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/>
    <xf numFmtId="0" fontId="5" fillId="2" borderId="0" xfId="0" applyFont="1" applyFill="1"/>
    <xf numFmtId="0" fontId="5" fillId="2" borderId="5" xfId="0" applyFont="1" applyFill="1" applyBorder="1"/>
    <xf numFmtId="0" fontId="5" fillId="2" borderId="1" xfId="0" applyFont="1" applyFill="1" applyBorder="1" applyProtection="1"/>
    <xf numFmtId="0" fontId="2" fillId="2" borderId="5" xfId="0" applyFont="1" applyFill="1" applyBorder="1" applyProtection="1"/>
    <xf numFmtId="0" fontId="5" fillId="2" borderId="0" xfId="0" applyFont="1" applyFill="1" applyBorder="1" applyProtection="1"/>
    <xf numFmtId="0" fontId="2" fillId="2" borderId="0" xfId="0" applyFont="1" applyFill="1" applyBorder="1" applyProtection="1"/>
    <xf numFmtId="3" fontId="5" fillId="2" borderId="0" xfId="0" applyNumberFormat="1" applyFont="1" applyFill="1" applyBorder="1" applyProtection="1"/>
    <xf numFmtId="3" fontId="2" fillId="2" borderId="0" xfId="0" applyNumberFormat="1" applyFont="1" applyFill="1" applyBorder="1" applyAlignment="1" applyProtection="1">
      <alignment horizontal="center"/>
    </xf>
    <xf numFmtId="164" fontId="5" fillId="2" borderId="0" xfId="1" applyNumberFormat="1" applyFont="1" applyFill="1" applyBorder="1" applyAlignment="1" applyProtection="1">
      <alignment horizontal="center"/>
    </xf>
    <xf numFmtId="0" fontId="6" fillId="2" borderId="0" xfId="0" applyFont="1" applyFill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Continuous" vertical="center"/>
    </xf>
    <xf numFmtId="0" fontId="3" fillId="2" borderId="1" xfId="0" applyFont="1" applyFill="1" applyBorder="1" applyProtection="1"/>
    <xf numFmtId="0" fontId="4" fillId="2" borderId="1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 vertical="center" wrapText="1"/>
    </xf>
    <xf numFmtId="3" fontId="5" fillId="2" borderId="1" xfId="0" applyNumberFormat="1" applyFont="1" applyFill="1" applyBorder="1" applyAlignment="1">
      <alignment horizontal="right" indent="3"/>
    </xf>
    <xf numFmtId="3" fontId="5" fillId="2" borderId="1" xfId="0" applyNumberFormat="1" applyFont="1" applyFill="1" applyBorder="1" applyAlignment="1" applyProtection="1">
      <alignment horizontal="right" indent="3"/>
      <protection locked="0"/>
    </xf>
    <xf numFmtId="0" fontId="6" fillId="0" borderId="0" xfId="0" applyFont="1"/>
    <xf numFmtId="0" fontId="2" fillId="2" borderId="0" xfId="0" applyFont="1" applyFill="1"/>
    <xf numFmtId="0" fontId="2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>
      <alignment horizontal="left"/>
    </xf>
    <xf numFmtId="0" fontId="5" fillId="2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1" fontId="3" fillId="2" borderId="0" xfId="0" applyNumberFormat="1" applyFont="1" applyFill="1" applyAlignment="1" applyProtection="1">
      <alignment horizontal="left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3" fontId="5" fillId="2" borderId="7" xfId="0" applyNumberFormat="1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3" fontId="9" fillId="2" borderId="7" xfId="0" applyNumberFormat="1" applyFont="1" applyFill="1" applyBorder="1" applyAlignment="1">
      <alignment horizontal="center"/>
    </xf>
    <xf numFmtId="3" fontId="5" fillId="2" borderId="9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/>
    <xf numFmtId="3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/>
    <xf numFmtId="0" fontId="5" fillId="2" borderId="0" xfId="0" applyFont="1" applyFill="1" applyProtection="1"/>
    <xf numFmtId="3" fontId="3" fillId="2" borderId="1" xfId="0" applyNumberFormat="1" applyFont="1" applyFill="1" applyBorder="1" applyAlignment="1" applyProtection="1">
      <alignment horizontal="center"/>
      <protection locked="0"/>
    </xf>
    <xf numFmtId="3" fontId="3" fillId="2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right" indent="3"/>
    </xf>
    <xf numFmtId="164" fontId="5" fillId="2" borderId="1" xfId="1" applyNumberFormat="1" applyFont="1" applyFill="1" applyBorder="1" applyAlignment="1" applyProtection="1">
      <alignment horizontal="right" indent="3"/>
    </xf>
    <xf numFmtId="0" fontId="5" fillId="2" borderId="0" xfId="2" applyFont="1" applyFill="1"/>
    <xf numFmtId="3" fontId="2" fillId="2" borderId="5" xfId="0" applyNumberFormat="1" applyFont="1" applyFill="1" applyBorder="1" applyAlignment="1" applyProtection="1">
      <alignment horizontal="right" indent="3"/>
    </xf>
    <xf numFmtId="164" fontId="2" fillId="2" borderId="1" xfId="1" applyNumberFormat="1" applyFont="1" applyFill="1" applyBorder="1" applyAlignment="1" applyProtection="1">
      <alignment horizontal="right" indent="3"/>
    </xf>
  </cellXfs>
  <cellStyles count="3">
    <cellStyle name="Normal" xfId="0" builtinId="0"/>
    <cellStyle name="Normal 5" xfId="2" xr:uid="{E80A09D8-C05E-43BB-9B71-F823668BD030}"/>
    <cellStyle name="Percent" xfId="1" builtinId="5"/>
  </cellStyles>
  <dxfs count="0"/>
  <tableStyles count="0" defaultTableStyle="TableStyleMedium2" defaultPivotStyle="PivotStyleLight16"/>
  <colors>
    <mruColors>
      <color rgb="FF3333FF"/>
      <color rgb="FFFFFF99"/>
      <color rgb="FFFF99FF"/>
      <color rgb="FFFF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7D01C-DCA8-4736-8858-4ED2558051BC}">
  <sheetPr>
    <pageSetUpPr fitToPage="1"/>
  </sheetPr>
  <dimension ref="A1:I46"/>
  <sheetViews>
    <sheetView tabSelected="1" view="pageLayout" zoomScaleNormal="90" workbookViewId="0">
      <selection activeCell="A7" sqref="A7"/>
    </sheetView>
  </sheetViews>
  <sheetFormatPr defaultColWidth="8.90625" defaultRowHeight="14" x14ac:dyDescent="0.3"/>
  <cols>
    <col min="1" max="1" width="15.36328125" style="21" bestFit="1" customWidth="1"/>
    <col min="2" max="2" width="17.90625" style="21" bestFit="1" customWidth="1"/>
    <col min="3" max="3" width="11.54296875" style="21" bestFit="1" customWidth="1"/>
    <col min="4" max="4" width="12.453125" style="21" bestFit="1" customWidth="1"/>
    <col min="5" max="5" width="13.6328125" style="21" customWidth="1"/>
    <col min="6" max="6" width="13" style="21" customWidth="1"/>
    <col min="7" max="7" width="14.54296875" style="21" customWidth="1"/>
    <col min="8" max="8" width="14.6328125" style="21" customWidth="1"/>
    <col min="9" max="9" width="14.54296875" style="21" customWidth="1"/>
    <col min="10" max="16384" width="8.90625" style="31"/>
  </cols>
  <sheetData>
    <row r="1" spans="1:9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9" x14ac:dyDescent="0.3">
      <c r="A2" s="33" t="s">
        <v>38</v>
      </c>
      <c r="B2" s="33"/>
      <c r="C2" s="33"/>
      <c r="D2" s="33"/>
      <c r="E2" s="33"/>
      <c r="F2" s="33"/>
      <c r="G2" s="33"/>
      <c r="H2" s="33"/>
      <c r="I2" s="33"/>
    </row>
    <row r="3" spans="1:9" x14ac:dyDescent="0.3">
      <c r="A3" s="33" t="s">
        <v>1</v>
      </c>
      <c r="B3" s="33"/>
      <c r="C3" s="33"/>
      <c r="D3" s="33"/>
      <c r="E3" s="33"/>
      <c r="F3" s="33"/>
      <c r="G3" s="33"/>
      <c r="H3" s="33"/>
      <c r="I3" s="33"/>
    </row>
    <row r="4" spans="1:9" x14ac:dyDescent="0.3">
      <c r="A4" s="33" t="s">
        <v>2</v>
      </c>
      <c r="B4" s="33"/>
      <c r="C4" s="33"/>
      <c r="D4" s="33"/>
      <c r="E4" s="33"/>
      <c r="F4" s="33"/>
      <c r="G4" s="33"/>
      <c r="H4" s="33"/>
      <c r="I4" s="33"/>
    </row>
    <row r="5" spans="1:9" x14ac:dyDescent="0.3">
      <c r="A5" s="33" t="s">
        <v>42</v>
      </c>
      <c r="B5" s="33"/>
      <c r="C5" s="33"/>
      <c r="D5" s="33"/>
      <c r="E5" s="33"/>
      <c r="F5" s="33"/>
      <c r="G5" s="33"/>
      <c r="H5" s="33"/>
      <c r="I5" s="33"/>
    </row>
    <row r="6" spans="1:9" x14ac:dyDescent="0.3">
      <c r="A6" s="12"/>
      <c r="B6" s="12"/>
      <c r="C6" s="12"/>
      <c r="D6" s="12"/>
      <c r="E6" s="12"/>
      <c r="F6" s="12"/>
      <c r="G6" s="12"/>
      <c r="H6" s="12"/>
      <c r="I6" s="12"/>
    </row>
    <row r="7" spans="1:9" ht="16" x14ac:dyDescent="0.3">
      <c r="A7" s="12"/>
      <c r="B7" s="40" t="s">
        <v>48</v>
      </c>
      <c r="C7" s="40"/>
      <c r="D7" s="40"/>
      <c r="E7" s="40"/>
      <c r="F7" s="40"/>
      <c r="G7" s="40"/>
      <c r="H7" s="40"/>
      <c r="I7" s="40"/>
    </row>
    <row r="8" spans="1:9" x14ac:dyDescent="0.3">
      <c r="A8" s="12"/>
      <c r="B8" s="41" t="s">
        <v>22</v>
      </c>
      <c r="C8" s="41"/>
      <c r="D8" s="41" t="s">
        <v>23</v>
      </c>
      <c r="E8" s="41"/>
      <c r="F8" s="41" t="s">
        <v>24</v>
      </c>
      <c r="G8" s="41"/>
      <c r="H8" s="41" t="s">
        <v>13</v>
      </c>
      <c r="I8" s="41"/>
    </row>
    <row r="9" spans="1:9" x14ac:dyDescent="0.3">
      <c r="A9" s="12"/>
      <c r="B9" s="42" t="s">
        <v>25</v>
      </c>
      <c r="C9" s="42" t="s">
        <v>26</v>
      </c>
      <c r="D9" s="42" t="s">
        <v>25</v>
      </c>
      <c r="E9" s="42" t="s">
        <v>26</v>
      </c>
      <c r="F9" s="42" t="s">
        <v>25</v>
      </c>
      <c r="G9" s="42" t="s">
        <v>26</v>
      </c>
      <c r="H9" s="42" t="s">
        <v>25</v>
      </c>
      <c r="I9" s="42" t="s">
        <v>27</v>
      </c>
    </row>
    <row r="10" spans="1:9" x14ac:dyDescent="0.3">
      <c r="A10" s="43" t="s">
        <v>28</v>
      </c>
      <c r="B10" s="44">
        <v>128534.595</v>
      </c>
      <c r="C10" s="45">
        <v>0.13321399031570466</v>
      </c>
      <c r="D10" s="44">
        <v>375066.00200000004</v>
      </c>
      <c r="E10" s="45">
        <v>0.64844417623288919</v>
      </c>
      <c r="F10" s="44">
        <v>251475.03200000001</v>
      </c>
      <c r="G10" s="45">
        <v>0.88484587825242889</v>
      </c>
      <c r="H10" s="44">
        <v>755075.62900000007</v>
      </c>
      <c r="I10" s="45">
        <v>0.41317763969785243</v>
      </c>
    </row>
    <row r="11" spans="1:9" x14ac:dyDescent="0.3">
      <c r="A11" s="43" t="s">
        <v>29</v>
      </c>
      <c r="B11" s="46">
        <v>836338.49900000007</v>
      </c>
      <c r="C11" s="45">
        <v>0.86678600968429531</v>
      </c>
      <c r="D11" s="46">
        <v>203343.08199999999</v>
      </c>
      <c r="E11" s="45">
        <v>0.35155582376711081</v>
      </c>
      <c r="F11" s="46">
        <v>32727.040000000001</v>
      </c>
      <c r="G11" s="45">
        <v>0.11515412174757123</v>
      </c>
      <c r="H11" s="46">
        <v>1072408.621</v>
      </c>
      <c r="I11" s="45">
        <v>0.58682236030214763</v>
      </c>
    </row>
    <row r="12" spans="1:9" x14ac:dyDescent="0.3">
      <c r="A12" s="43" t="s">
        <v>6</v>
      </c>
      <c r="B12" s="47">
        <v>964873.09400000004</v>
      </c>
      <c r="C12" s="48"/>
      <c r="D12" s="47">
        <v>578409.08400000003</v>
      </c>
      <c r="E12" s="48"/>
      <c r="F12" s="47">
        <v>284202.07199999999</v>
      </c>
      <c r="G12" s="48"/>
      <c r="H12" s="47">
        <v>1827484.25</v>
      </c>
      <c r="I12" s="48"/>
    </row>
    <row r="13" spans="1:9" x14ac:dyDescent="0.3">
      <c r="A13" s="43"/>
      <c r="B13" s="43"/>
      <c r="C13" s="43"/>
      <c r="D13" s="43"/>
      <c r="E13" s="43"/>
      <c r="F13" s="43"/>
      <c r="G13" s="43"/>
      <c r="H13" s="43"/>
      <c r="I13" s="49"/>
    </row>
    <row r="14" spans="1:9" x14ac:dyDescent="0.3">
      <c r="A14" s="43"/>
      <c r="B14" s="50"/>
      <c r="C14" s="50"/>
      <c r="D14" s="50"/>
      <c r="E14" s="50"/>
      <c r="F14" s="50"/>
      <c r="G14" s="50"/>
      <c r="H14" s="50"/>
      <c r="I14" s="50"/>
    </row>
    <row r="15" spans="1:9" x14ac:dyDescent="0.3">
      <c r="A15" s="50"/>
      <c r="B15" s="42" t="s">
        <v>25</v>
      </c>
      <c r="C15" s="42" t="s">
        <v>27</v>
      </c>
      <c r="D15" s="32" t="s">
        <v>47</v>
      </c>
      <c r="E15" s="50"/>
      <c r="F15" s="50"/>
      <c r="G15" s="50"/>
      <c r="H15" s="50"/>
      <c r="I15" s="50"/>
    </row>
    <row r="16" spans="1:9" x14ac:dyDescent="0.3">
      <c r="A16" s="50"/>
      <c r="B16" s="51">
        <v>755075.62900000007</v>
      </c>
      <c r="C16" s="52">
        <v>0.41317763969785243</v>
      </c>
      <c r="D16" s="12" t="s">
        <v>44</v>
      </c>
      <c r="E16" s="50"/>
      <c r="F16" s="50"/>
      <c r="G16" s="50"/>
      <c r="H16" s="50"/>
      <c r="I16" s="50"/>
    </row>
    <row r="17" spans="1:9" x14ac:dyDescent="0.3">
      <c r="A17" s="50"/>
      <c r="B17" s="51">
        <v>1072408.621</v>
      </c>
      <c r="C17" s="52">
        <v>0.58682236030214763</v>
      </c>
      <c r="D17" s="12" t="s">
        <v>45</v>
      </c>
      <c r="E17" s="50"/>
      <c r="F17" s="50"/>
      <c r="G17" s="50"/>
      <c r="H17" s="50"/>
      <c r="I17" s="50"/>
    </row>
    <row r="18" spans="1:9" x14ac:dyDescent="0.3">
      <c r="A18" s="50"/>
      <c r="B18" s="53"/>
      <c r="C18" s="54"/>
      <c r="D18" s="12"/>
      <c r="E18" s="50"/>
      <c r="F18" s="50"/>
      <c r="G18" s="50"/>
      <c r="H18" s="50"/>
      <c r="I18" s="50"/>
    </row>
    <row r="19" spans="1:9" x14ac:dyDescent="0.3">
      <c r="A19" s="50"/>
      <c r="B19" s="53"/>
      <c r="C19" s="54"/>
      <c r="D19" s="12"/>
      <c r="E19" s="50"/>
      <c r="F19" s="50"/>
      <c r="G19" s="50"/>
      <c r="H19" s="50"/>
      <c r="I19" s="50"/>
    </row>
    <row r="20" spans="1:9" x14ac:dyDescent="0.3">
      <c r="A20" s="50"/>
      <c r="B20" s="50"/>
      <c r="C20" s="50"/>
      <c r="D20" s="50"/>
      <c r="E20" s="50"/>
      <c r="F20" s="50"/>
      <c r="G20" s="50"/>
      <c r="H20" s="50"/>
      <c r="I20" s="50"/>
    </row>
    <row r="21" spans="1:9" x14ac:dyDescent="0.3">
      <c r="A21" s="12"/>
      <c r="B21" s="12"/>
      <c r="C21" s="12"/>
      <c r="D21" s="12"/>
      <c r="E21" s="12"/>
      <c r="F21" s="12"/>
      <c r="G21" s="12"/>
      <c r="H21" s="12"/>
      <c r="I21" s="12"/>
    </row>
    <row r="22" spans="1:9" ht="16" x14ac:dyDescent="0.3">
      <c r="A22" s="12"/>
      <c r="B22" s="40" t="s">
        <v>49</v>
      </c>
      <c r="C22" s="40"/>
      <c r="D22" s="40"/>
      <c r="E22" s="40"/>
      <c r="F22" s="40"/>
      <c r="G22" s="40"/>
      <c r="H22" s="40"/>
      <c r="I22" s="40"/>
    </row>
    <row r="23" spans="1:9" x14ac:dyDescent="0.3">
      <c r="A23" s="12"/>
      <c r="B23" s="41" t="s">
        <v>22</v>
      </c>
      <c r="C23" s="41"/>
      <c r="D23" s="41" t="s">
        <v>23</v>
      </c>
      <c r="E23" s="41"/>
      <c r="F23" s="41" t="s">
        <v>24</v>
      </c>
      <c r="G23" s="41"/>
      <c r="H23" s="41" t="s">
        <v>13</v>
      </c>
      <c r="I23" s="41"/>
    </row>
    <row r="24" spans="1:9" x14ac:dyDescent="0.3">
      <c r="A24" s="12"/>
      <c r="B24" s="42" t="s">
        <v>30</v>
      </c>
      <c r="C24" s="42" t="s">
        <v>26</v>
      </c>
      <c r="D24" s="42" t="s">
        <v>30</v>
      </c>
      <c r="E24" s="42" t="s">
        <v>26</v>
      </c>
      <c r="F24" s="42" t="s">
        <v>30</v>
      </c>
      <c r="G24" s="42" t="s">
        <v>26</v>
      </c>
      <c r="H24" s="42" t="s">
        <v>30</v>
      </c>
      <c r="I24" s="42" t="s">
        <v>27</v>
      </c>
    </row>
    <row r="25" spans="1:9" x14ac:dyDescent="0.3">
      <c r="A25" s="43" t="s">
        <v>28</v>
      </c>
      <c r="B25" s="44">
        <v>138779</v>
      </c>
      <c r="C25" s="45">
        <v>0.12090406013360701</v>
      </c>
      <c r="D25" s="44">
        <v>46745</v>
      </c>
      <c r="E25" s="45">
        <v>0.37768243811001229</v>
      </c>
      <c r="F25" s="44">
        <v>645</v>
      </c>
      <c r="G25" s="45">
        <v>0.85771276595744683</v>
      </c>
      <c r="H25" s="44">
        <v>186169</v>
      </c>
      <c r="I25" s="45">
        <v>0.14631740602531979</v>
      </c>
    </row>
    <row r="26" spans="1:9" x14ac:dyDescent="0.3">
      <c r="A26" s="43" t="s">
        <v>29</v>
      </c>
      <c r="B26" s="46">
        <v>1009065</v>
      </c>
      <c r="C26" s="45">
        <v>0.87909593986639301</v>
      </c>
      <c r="D26" s="46">
        <v>77023</v>
      </c>
      <c r="E26" s="45">
        <v>0.62231756188998777</v>
      </c>
      <c r="F26" s="46">
        <v>107</v>
      </c>
      <c r="G26" s="45">
        <v>0.1422872340425532</v>
      </c>
      <c r="H26" s="46">
        <v>1086195</v>
      </c>
      <c r="I26" s="45">
        <v>0.85368259397468016</v>
      </c>
    </row>
    <row r="27" spans="1:9" x14ac:dyDescent="0.3">
      <c r="A27" s="43" t="s">
        <v>6</v>
      </c>
      <c r="B27" s="47">
        <v>1147844</v>
      </c>
      <c r="C27" s="48"/>
      <c r="D27" s="47">
        <v>123768</v>
      </c>
      <c r="E27" s="48"/>
      <c r="F27" s="47">
        <v>752</v>
      </c>
      <c r="G27" s="48"/>
      <c r="H27" s="47">
        <v>1272364</v>
      </c>
      <c r="I27" s="48"/>
    </row>
    <row r="28" spans="1:9" x14ac:dyDescent="0.3">
      <c r="A28" s="50"/>
      <c r="B28" s="50"/>
      <c r="C28" s="50"/>
      <c r="D28" s="50"/>
      <c r="E28" s="50"/>
      <c r="F28" s="50"/>
      <c r="G28" s="50"/>
      <c r="H28" s="50"/>
      <c r="I28" s="50"/>
    </row>
    <row r="29" spans="1:9" x14ac:dyDescent="0.3">
      <c r="A29" s="50"/>
      <c r="B29" s="50"/>
      <c r="C29" s="50"/>
      <c r="D29" s="50"/>
      <c r="E29" s="50"/>
      <c r="F29" s="50"/>
      <c r="G29" s="50"/>
      <c r="H29" s="50"/>
      <c r="I29" s="50"/>
    </row>
    <row r="30" spans="1:9" x14ac:dyDescent="0.3">
      <c r="A30" s="50"/>
      <c r="B30" s="42" t="s">
        <v>30</v>
      </c>
      <c r="C30" s="42" t="s">
        <v>27</v>
      </c>
      <c r="D30" s="32" t="s">
        <v>47</v>
      </c>
      <c r="E30" s="50"/>
      <c r="F30" s="50"/>
      <c r="G30" s="50"/>
      <c r="H30" s="50"/>
      <c r="I30" s="50"/>
    </row>
    <row r="31" spans="1:9" x14ac:dyDescent="0.3">
      <c r="A31" s="50"/>
      <c r="B31" s="51">
        <v>186169</v>
      </c>
      <c r="C31" s="52">
        <v>0.14631740602531979</v>
      </c>
      <c r="D31" s="12" t="s">
        <v>43</v>
      </c>
      <c r="E31" s="50"/>
      <c r="F31" s="50"/>
      <c r="G31" s="50"/>
      <c r="H31" s="50"/>
      <c r="I31" s="50"/>
    </row>
    <row r="32" spans="1:9" x14ac:dyDescent="0.3">
      <c r="A32" s="50"/>
      <c r="B32" s="51">
        <v>1086195</v>
      </c>
      <c r="C32" s="52">
        <v>0.85368259397468016</v>
      </c>
      <c r="D32" s="12" t="s">
        <v>46</v>
      </c>
      <c r="E32" s="50"/>
      <c r="F32" s="50"/>
      <c r="G32" s="50"/>
      <c r="H32" s="50"/>
      <c r="I32" s="50"/>
    </row>
    <row r="33" spans="1:9" x14ac:dyDescent="0.3">
      <c r="A33" s="50"/>
      <c r="B33" s="53"/>
      <c r="C33" s="54"/>
      <c r="D33" s="12"/>
      <c r="E33" s="50"/>
      <c r="F33" s="50"/>
      <c r="G33" s="50"/>
      <c r="H33" s="50"/>
      <c r="I33" s="50"/>
    </row>
    <row r="34" spans="1:9" x14ac:dyDescent="0.3">
      <c r="A34" s="50"/>
      <c r="B34" s="53"/>
      <c r="C34" s="54"/>
      <c r="D34" s="12"/>
      <c r="E34" s="50"/>
      <c r="F34" s="50"/>
      <c r="G34" s="50"/>
      <c r="H34" s="50"/>
      <c r="I34" s="50"/>
    </row>
    <row r="35" spans="1:9" x14ac:dyDescent="0.3">
      <c r="A35" s="50"/>
      <c r="B35" s="55"/>
      <c r="C35" s="55"/>
      <c r="D35" s="12"/>
      <c r="E35" s="50"/>
      <c r="F35" s="50"/>
      <c r="G35" s="50"/>
      <c r="H35" s="50"/>
      <c r="I35" s="50"/>
    </row>
    <row r="36" spans="1:9" x14ac:dyDescent="0.3">
      <c r="A36" s="12"/>
      <c r="B36" s="12"/>
      <c r="C36" s="12"/>
      <c r="D36" s="12"/>
      <c r="E36" s="12"/>
      <c r="F36" s="12"/>
      <c r="G36" s="12"/>
      <c r="H36" s="12"/>
      <c r="I36" s="12"/>
    </row>
    <row r="37" spans="1:9" x14ac:dyDescent="0.3">
      <c r="A37" s="12"/>
      <c r="B37" s="40" t="s">
        <v>31</v>
      </c>
      <c r="C37" s="40"/>
      <c r="D37" s="40"/>
      <c r="E37" s="40"/>
      <c r="F37" s="40"/>
      <c r="G37" s="40"/>
      <c r="H37" s="40"/>
      <c r="I37" s="40"/>
    </row>
    <row r="38" spans="1:9" x14ac:dyDescent="0.3">
      <c r="A38" s="12"/>
      <c r="B38" s="41" t="s">
        <v>32</v>
      </c>
      <c r="C38" s="41"/>
      <c r="D38" s="41" t="s">
        <v>33</v>
      </c>
      <c r="E38" s="41"/>
      <c r="F38" s="41" t="s">
        <v>34</v>
      </c>
      <c r="G38" s="41"/>
      <c r="H38" s="41" t="s">
        <v>13</v>
      </c>
      <c r="I38" s="41"/>
    </row>
    <row r="39" spans="1:9" x14ac:dyDescent="0.3">
      <c r="A39" s="12"/>
      <c r="B39" s="42" t="s">
        <v>30</v>
      </c>
      <c r="C39" s="42" t="s">
        <v>26</v>
      </c>
      <c r="D39" s="42" t="s">
        <v>30</v>
      </c>
      <c r="E39" s="42" t="s">
        <v>26</v>
      </c>
      <c r="F39" s="42" t="s">
        <v>30</v>
      </c>
      <c r="G39" s="42" t="s">
        <v>26</v>
      </c>
      <c r="H39" s="42" t="s">
        <v>30</v>
      </c>
      <c r="I39" s="42" t="s">
        <v>27</v>
      </c>
    </row>
    <row r="40" spans="1:9" x14ac:dyDescent="0.3">
      <c r="A40" s="12" t="s">
        <v>35</v>
      </c>
      <c r="B40" s="44">
        <v>8486</v>
      </c>
      <c r="C40" s="45">
        <v>1.0134652444060343E-2</v>
      </c>
      <c r="D40" s="44">
        <v>130</v>
      </c>
      <c r="E40" s="45">
        <v>1.0503522719927606E-3</v>
      </c>
      <c r="F40" s="44">
        <v>0</v>
      </c>
      <c r="G40" s="45">
        <v>0</v>
      </c>
      <c r="H40" s="44">
        <v>8616</v>
      </c>
      <c r="I40" s="45">
        <v>6.7716471072743331E-3</v>
      </c>
    </row>
    <row r="41" spans="1:9" x14ac:dyDescent="0.3">
      <c r="A41" s="12" t="s">
        <v>36</v>
      </c>
      <c r="B41" s="46">
        <v>3147</v>
      </c>
      <c r="C41" s="45">
        <v>2.7416617589149745E-3</v>
      </c>
      <c r="D41" s="46">
        <v>84</v>
      </c>
      <c r="E41" s="45">
        <v>6.7868916036455302E-4</v>
      </c>
      <c r="F41" s="46">
        <v>0</v>
      </c>
      <c r="G41" s="45">
        <v>0</v>
      </c>
      <c r="H41" s="46">
        <v>3231</v>
      </c>
      <c r="I41" s="45">
        <v>2.5393676652278752E-3</v>
      </c>
    </row>
    <row r="42" spans="1:9" x14ac:dyDescent="0.3">
      <c r="A42" s="12" t="s">
        <v>37</v>
      </c>
      <c r="B42" s="47">
        <v>11633</v>
      </c>
      <c r="C42" s="48"/>
      <c r="D42" s="47">
        <v>214</v>
      </c>
      <c r="E42" s="48"/>
      <c r="F42" s="47">
        <v>0</v>
      </c>
      <c r="G42" s="48"/>
      <c r="H42" s="47">
        <v>11847</v>
      </c>
      <c r="I42" s="48"/>
    </row>
    <row r="45" spans="1:9" ht="16.5" x14ac:dyDescent="0.3">
      <c r="A45" s="34" t="s">
        <v>40</v>
      </c>
      <c r="B45" s="34"/>
      <c r="C45" s="34"/>
      <c r="D45" s="34"/>
      <c r="E45" s="34"/>
      <c r="F45" s="34"/>
      <c r="G45" s="34"/>
      <c r="H45" s="34"/>
      <c r="I45" s="34"/>
    </row>
    <row r="46" spans="1:9" ht="16.5" x14ac:dyDescent="0.3">
      <c r="A46" s="34" t="s">
        <v>41</v>
      </c>
      <c r="B46" s="34"/>
      <c r="C46" s="34"/>
      <c r="D46" s="34"/>
      <c r="E46" s="34"/>
      <c r="F46" s="34"/>
      <c r="G46" s="34"/>
      <c r="H46" s="34"/>
      <c r="I46" s="34"/>
    </row>
  </sheetData>
  <mergeCells count="22">
    <mergeCell ref="A45:I45"/>
    <mergeCell ref="A46:I46"/>
    <mergeCell ref="B37:I37"/>
    <mergeCell ref="B38:C38"/>
    <mergeCell ref="D38:E38"/>
    <mergeCell ref="F38:G38"/>
    <mergeCell ref="H38:I38"/>
    <mergeCell ref="B22:I22"/>
    <mergeCell ref="B23:C23"/>
    <mergeCell ref="D23:E23"/>
    <mergeCell ref="F23:G23"/>
    <mergeCell ref="H23:I23"/>
    <mergeCell ref="A1:I1"/>
    <mergeCell ref="A2:I2"/>
    <mergeCell ref="A3:I3"/>
    <mergeCell ref="A4:I4"/>
    <mergeCell ref="A5:I5"/>
    <mergeCell ref="B7:I7"/>
    <mergeCell ref="B8:C8"/>
    <mergeCell ref="D8:E8"/>
    <mergeCell ref="F8:G8"/>
    <mergeCell ref="H8:I8"/>
  </mergeCells>
  <pageMargins left="0.25" right="0.25" top="0.91343750000000001" bottom="0.75" header="0.3" footer="0.3"/>
  <pageSetup scale="79" orientation="portrait" horizontalDpi="4294967293" verticalDpi="0"/>
  <headerFooter>
    <oddHeader>&amp;R&amp;8Connecticut Light and Power dba Eversource Energy
Docket No. 06-10-22
Page &amp;P of &amp;N
Dated &amp;D
Attachment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C8401-366D-41C3-A6BA-4F2DD25A936C}">
  <sheetPr>
    <pageSetUpPr fitToPage="1"/>
  </sheetPr>
  <dimension ref="A1:F52"/>
  <sheetViews>
    <sheetView showGridLines="0" view="pageLayout" zoomScaleNormal="100" workbookViewId="0">
      <selection activeCell="A5" sqref="A5"/>
    </sheetView>
  </sheetViews>
  <sheetFormatPr defaultColWidth="9.08984375" defaultRowHeight="14" x14ac:dyDescent="0.3"/>
  <cols>
    <col min="1" max="1" width="5.08984375" style="21" customWidth="1"/>
    <col min="2" max="2" width="53.1796875" style="21" customWidth="1"/>
    <col min="3" max="6" width="15.6328125" style="21" customWidth="1"/>
    <col min="7" max="16384" width="9.08984375" style="21"/>
  </cols>
  <sheetData>
    <row r="1" spans="1:6" ht="18" customHeight="1" x14ac:dyDescent="0.3">
      <c r="A1" s="33" t="s">
        <v>0</v>
      </c>
      <c r="B1" s="33"/>
      <c r="C1" s="33"/>
      <c r="D1" s="33"/>
      <c r="E1" s="33"/>
      <c r="F1" s="33"/>
    </row>
    <row r="2" spans="1:6" ht="18" customHeight="1" x14ac:dyDescent="0.3">
      <c r="A2" s="33" t="s">
        <v>1</v>
      </c>
      <c r="B2" s="33"/>
      <c r="C2" s="33"/>
      <c r="D2" s="33"/>
      <c r="E2" s="33"/>
      <c r="F2" s="33"/>
    </row>
    <row r="3" spans="1:6" ht="18" customHeight="1" x14ac:dyDescent="0.3">
      <c r="A3" s="33" t="s">
        <v>2</v>
      </c>
      <c r="B3" s="33"/>
      <c r="C3" s="33"/>
      <c r="D3" s="33"/>
      <c r="E3" s="33"/>
      <c r="F3" s="33"/>
    </row>
    <row r="4" spans="1:6" ht="18" customHeight="1" x14ac:dyDescent="0.3">
      <c r="A4" s="33" t="str">
        <f>'Smry Load Customer'!A5:I5</f>
        <v>Data as of February 28, 2021</v>
      </c>
      <c r="B4" s="33"/>
      <c r="C4" s="33"/>
      <c r="D4" s="33"/>
      <c r="E4" s="33"/>
      <c r="F4" s="33"/>
    </row>
    <row r="5" spans="1:6" x14ac:dyDescent="0.3">
      <c r="A5" s="1"/>
      <c r="B5" s="2"/>
      <c r="C5" s="3"/>
      <c r="D5" s="3"/>
      <c r="E5" s="4"/>
      <c r="F5" s="4"/>
    </row>
    <row r="6" spans="1:6" x14ac:dyDescent="0.3">
      <c r="A6" s="5"/>
      <c r="B6" s="6"/>
      <c r="C6" s="36" t="s">
        <v>3</v>
      </c>
      <c r="D6" s="37"/>
      <c r="E6" s="37"/>
      <c r="F6" s="38"/>
    </row>
    <row r="7" spans="1:6" ht="28" x14ac:dyDescent="0.3">
      <c r="A7" s="7"/>
      <c r="B7" s="8" t="s">
        <v>12</v>
      </c>
      <c r="C7" s="8" t="s">
        <v>4</v>
      </c>
      <c r="D7" s="8" t="s">
        <v>5</v>
      </c>
      <c r="E7" s="8" t="s">
        <v>6</v>
      </c>
      <c r="F7" s="8" t="s">
        <v>11</v>
      </c>
    </row>
    <row r="8" spans="1:6" x14ac:dyDescent="0.3">
      <c r="A8" s="7">
        <v>1</v>
      </c>
      <c r="B8" s="9" t="s">
        <v>50</v>
      </c>
      <c r="C8" s="29">
        <v>0</v>
      </c>
      <c r="D8" s="30">
        <v>2</v>
      </c>
      <c r="E8" s="60">
        <f>IF(SUM(C8:D8)=0,"",SUM(C8:D8))</f>
        <v>2</v>
      </c>
      <c r="F8" s="61">
        <f>IF(E8="","",E8/$E$48)</f>
        <v>1.0742927125353845E-5</v>
      </c>
    </row>
    <row r="9" spans="1:6" x14ac:dyDescent="0.3">
      <c r="A9" s="7">
        <v>2</v>
      </c>
      <c r="B9" s="9" t="s">
        <v>51</v>
      </c>
      <c r="C9" s="29">
        <v>18504</v>
      </c>
      <c r="D9" s="30">
        <v>2367</v>
      </c>
      <c r="E9" s="60">
        <f t="shared" ref="E9:E46" si="0">IF(SUM(C9:D9)=0,"",SUM(C9:D9))</f>
        <v>20871</v>
      </c>
      <c r="F9" s="61">
        <f>IF(E9="","",E9/$E$48)</f>
        <v>0.11210781601663006</v>
      </c>
    </row>
    <row r="10" spans="1:6" x14ac:dyDescent="0.3">
      <c r="A10" s="7">
        <v>3</v>
      </c>
      <c r="B10" s="11" t="s">
        <v>52</v>
      </c>
      <c r="C10" s="29">
        <v>749</v>
      </c>
      <c r="D10" s="30">
        <v>79</v>
      </c>
      <c r="E10" s="60">
        <f t="shared" si="0"/>
        <v>828</v>
      </c>
      <c r="F10" s="61">
        <f>IF(E10="","",E10/$E$48)</f>
        <v>4.4475718298964918E-3</v>
      </c>
    </row>
    <row r="11" spans="1:6" x14ac:dyDescent="0.3">
      <c r="A11" s="7">
        <v>4</v>
      </c>
      <c r="B11" s="9" t="s">
        <v>53</v>
      </c>
      <c r="C11" s="29">
        <v>31</v>
      </c>
      <c r="D11" s="30">
        <v>5031</v>
      </c>
      <c r="E11" s="60">
        <f t="shared" si="0"/>
        <v>5062</v>
      </c>
      <c r="F11" s="61">
        <f>IF(E11="","",E11/$E$48)</f>
        <v>2.719034855427058E-2</v>
      </c>
    </row>
    <row r="12" spans="1:6" x14ac:dyDescent="0.3">
      <c r="A12" s="7">
        <v>5</v>
      </c>
      <c r="B12" s="9" t="s">
        <v>54</v>
      </c>
      <c r="C12" s="29">
        <v>194</v>
      </c>
      <c r="D12" s="30">
        <v>179</v>
      </c>
      <c r="E12" s="60">
        <f t="shared" si="0"/>
        <v>373</v>
      </c>
      <c r="F12" s="61">
        <f>IF(E12="","",E12/$E$48)</f>
        <v>2.0035559088784922E-3</v>
      </c>
    </row>
    <row r="13" spans="1:6" x14ac:dyDescent="0.3">
      <c r="A13" s="7">
        <v>6</v>
      </c>
      <c r="B13" s="12" t="s">
        <v>55</v>
      </c>
      <c r="C13" s="29">
        <v>456</v>
      </c>
      <c r="D13" s="30">
        <v>24</v>
      </c>
      <c r="E13" s="60">
        <f t="shared" si="0"/>
        <v>480</v>
      </c>
      <c r="F13" s="61">
        <f>IF(E13="","",E13/$E$48)</f>
        <v>2.5783025100849228E-3</v>
      </c>
    </row>
    <row r="14" spans="1:6" x14ac:dyDescent="0.3">
      <c r="A14" s="7">
        <v>7</v>
      </c>
      <c r="B14" s="9" t="s">
        <v>56</v>
      </c>
      <c r="C14" s="29">
        <v>22</v>
      </c>
      <c r="D14" s="30">
        <v>5</v>
      </c>
      <c r="E14" s="60">
        <f t="shared" si="0"/>
        <v>27</v>
      </c>
      <c r="F14" s="61">
        <f>IF(E14="","",E14/$E$48)</f>
        <v>1.4502951619227691E-4</v>
      </c>
    </row>
    <row r="15" spans="1:6" x14ac:dyDescent="0.3">
      <c r="A15" s="7">
        <v>8</v>
      </c>
      <c r="B15" s="9" t="s">
        <v>57</v>
      </c>
      <c r="C15" s="29">
        <v>1108</v>
      </c>
      <c r="D15" s="30">
        <v>432</v>
      </c>
      <c r="E15" s="60">
        <f t="shared" si="0"/>
        <v>1540</v>
      </c>
      <c r="F15" s="61">
        <f>IF(E15="","",E15/$E$48)</f>
        <v>8.272053886522461E-3</v>
      </c>
    </row>
    <row r="16" spans="1:6" x14ac:dyDescent="0.3">
      <c r="A16" s="7">
        <v>9</v>
      </c>
      <c r="B16" s="9" t="s">
        <v>58</v>
      </c>
      <c r="C16" s="29">
        <v>0</v>
      </c>
      <c r="D16" s="30">
        <v>1</v>
      </c>
      <c r="E16" s="60">
        <f t="shared" si="0"/>
        <v>1</v>
      </c>
      <c r="F16" s="61">
        <f>IF(E16="","",E16/$E$48)</f>
        <v>5.3714635626769224E-6</v>
      </c>
    </row>
    <row r="17" spans="1:6" x14ac:dyDescent="0.3">
      <c r="A17" s="7">
        <v>10</v>
      </c>
      <c r="B17" s="9" t="s">
        <v>59</v>
      </c>
      <c r="C17" s="29">
        <v>3005</v>
      </c>
      <c r="D17" s="30">
        <v>11278</v>
      </c>
      <c r="E17" s="60">
        <f t="shared" si="0"/>
        <v>14283</v>
      </c>
      <c r="F17" s="61">
        <f>IF(E17="","",E17/$E$48)</f>
        <v>7.6720614065714482E-2</v>
      </c>
    </row>
    <row r="18" spans="1:6" x14ac:dyDescent="0.3">
      <c r="A18" s="7">
        <v>11</v>
      </c>
      <c r="B18" s="12" t="s">
        <v>60</v>
      </c>
      <c r="C18" s="29">
        <v>0</v>
      </c>
      <c r="D18" s="30">
        <v>1</v>
      </c>
      <c r="E18" s="60">
        <f t="shared" si="0"/>
        <v>1</v>
      </c>
      <c r="F18" s="61">
        <f>IF(E18="","",E18/$E$48)</f>
        <v>5.3714635626769224E-6</v>
      </c>
    </row>
    <row r="19" spans="1:6" x14ac:dyDescent="0.3">
      <c r="A19" s="7">
        <v>12</v>
      </c>
      <c r="B19" s="9" t="s">
        <v>61</v>
      </c>
      <c r="C19" s="29">
        <v>40163</v>
      </c>
      <c r="D19" s="30">
        <v>2810</v>
      </c>
      <c r="E19" s="60">
        <f t="shared" si="0"/>
        <v>42973</v>
      </c>
      <c r="F19" s="61">
        <f>IF(E19="","",E19/$E$48)</f>
        <v>0.2308279036789154</v>
      </c>
    </row>
    <row r="20" spans="1:6" x14ac:dyDescent="0.3">
      <c r="A20" s="7">
        <v>13</v>
      </c>
      <c r="B20" s="12" t="s">
        <v>62</v>
      </c>
      <c r="C20" s="29">
        <v>1155</v>
      </c>
      <c r="D20" s="30">
        <v>7161</v>
      </c>
      <c r="E20" s="60">
        <f t="shared" si="0"/>
        <v>8316</v>
      </c>
      <c r="F20" s="61">
        <f>IF(E20="","",E20/$E$48)</f>
        <v>4.4669090987221285E-2</v>
      </c>
    </row>
    <row r="21" spans="1:6" x14ac:dyDescent="0.3">
      <c r="A21" s="7">
        <v>14</v>
      </c>
      <c r="B21" s="9" t="s">
        <v>63</v>
      </c>
      <c r="C21" s="29">
        <v>18621</v>
      </c>
      <c r="D21" s="30">
        <v>2510</v>
      </c>
      <c r="E21" s="60">
        <f t="shared" si="0"/>
        <v>21131</v>
      </c>
      <c r="F21" s="61">
        <f>IF(E21="","",E21/$E$48)</f>
        <v>0.11350439654292604</v>
      </c>
    </row>
    <row r="22" spans="1:6" x14ac:dyDescent="0.3">
      <c r="A22" s="7">
        <v>15</v>
      </c>
      <c r="B22" s="9" t="s">
        <v>64</v>
      </c>
      <c r="C22" s="29">
        <v>3888</v>
      </c>
      <c r="D22" s="30">
        <v>428</v>
      </c>
      <c r="E22" s="60">
        <f t="shared" si="0"/>
        <v>4316</v>
      </c>
      <c r="F22" s="61">
        <f>IF(E22="","",E22/$E$48)</f>
        <v>2.31832367365136E-2</v>
      </c>
    </row>
    <row r="23" spans="1:6" x14ac:dyDescent="0.3">
      <c r="A23" s="7">
        <v>16</v>
      </c>
      <c r="B23" s="9" t="s">
        <v>65</v>
      </c>
      <c r="C23" s="29">
        <v>382</v>
      </c>
      <c r="D23" s="30">
        <v>1273</v>
      </c>
      <c r="E23" s="60">
        <f t="shared" si="0"/>
        <v>1655</v>
      </c>
      <c r="F23" s="61">
        <f>IF(E23="","",E23/$E$48)</f>
        <v>8.889772196230307E-3</v>
      </c>
    </row>
    <row r="24" spans="1:6" x14ac:dyDescent="0.3">
      <c r="A24" s="7">
        <v>17</v>
      </c>
      <c r="B24" s="9" t="s">
        <v>66</v>
      </c>
      <c r="C24" s="29">
        <v>66</v>
      </c>
      <c r="D24" s="30">
        <v>1052</v>
      </c>
      <c r="E24" s="60">
        <f t="shared" si="0"/>
        <v>1118</v>
      </c>
      <c r="F24" s="61">
        <f>IF(E24="","",E24/$E$48)</f>
        <v>6.005296263072799E-3</v>
      </c>
    </row>
    <row r="25" spans="1:6" x14ac:dyDescent="0.3">
      <c r="A25" s="7">
        <v>18</v>
      </c>
      <c r="B25" s="9" t="s">
        <v>67</v>
      </c>
      <c r="C25" s="29">
        <v>356</v>
      </c>
      <c r="D25" s="30">
        <v>171</v>
      </c>
      <c r="E25" s="60">
        <f t="shared" si="0"/>
        <v>527</v>
      </c>
      <c r="F25" s="61">
        <f>IF(E25="","",E25/$E$48)</f>
        <v>2.8307612975307381E-3</v>
      </c>
    </row>
    <row r="26" spans="1:6" x14ac:dyDescent="0.3">
      <c r="A26" s="7">
        <v>19</v>
      </c>
      <c r="B26" s="12" t="s">
        <v>68</v>
      </c>
      <c r="C26" s="29">
        <v>250</v>
      </c>
      <c r="D26" s="30" t="s">
        <v>69</v>
      </c>
      <c r="E26" s="60">
        <f t="shared" si="0"/>
        <v>250</v>
      </c>
      <c r="F26" s="61">
        <f>IF(E26="","",E26/$E$48)</f>
        <v>1.3428658906692306E-3</v>
      </c>
    </row>
    <row r="27" spans="1:6" x14ac:dyDescent="0.3">
      <c r="A27" s="7">
        <v>20</v>
      </c>
      <c r="B27" s="9" t="s">
        <v>70</v>
      </c>
      <c r="C27" s="29">
        <v>2449</v>
      </c>
      <c r="D27" s="30">
        <v>3991</v>
      </c>
      <c r="E27" s="60">
        <f t="shared" si="0"/>
        <v>6440</v>
      </c>
      <c r="F27" s="61">
        <f>IF(E27="","",E27/$E$48)</f>
        <v>3.4592225343639378E-2</v>
      </c>
    </row>
    <row r="28" spans="1:6" x14ac:dyDescent="0.3">
      <c r="A28" s="7">
        <v>21</v>
      </c>
      <c r="B28" s="9" t="s">
        <v>71</v>
      </c>
      <c r="C28" s="29">
        <v>1138</v>
      </c>
      <c r="D28" s="30">
        <v>836</v>
      </c>
      <c r="E28" s="60">
        <f t="shared" si="0"/>
        <v>1974</v>
      </c>
      <c r="F28" s="61">
        <f>IF(E28="","",E28/$E$48)</f>
        <v>1.0603269072724245E-2</v>
      </c>
    </row>
    <row r="29" spans="1:6" x14ac:dyDescent="0.3">
      <c r="A29" s="7">
        <v>22</v>
      </c>
      <c r="B29" s="9" t="s">
        <v>72</v>
      </c>
      <c r="C29" s="29">
        <v>4</v>
      </c>
      <c r="D29" s="30" t="s">
        <v>69</v>
      </c>
      <c r="E29" s="60">
        <f t="shared" si="0"/>
        <v>4</v>
      </c>
      <c r="F29" s="61">
        <f>IF(E29="","",E29/$E$48)</f>
        <v>2.148585425070769E-5</v>
      </c>
    </row>
    <row r="30" spans="1:6" x14ac:dyDescent="0.3">
      <c r="A30" s="7">
        <v>23</v>
      </c>
      <c r="B30" s="9" t="s">
        <v>73</v>
      </c>
      <c r="C30" s="29">
        <v>5965</v>
      </c>
      <c r="D30" s="30">
        <v>370</v>
      </c>
      <c r="E30" s="60">
        <f t="shared" si="0"/>
        <v>6335</v>
      </c>
      <c r="F30" s="61">
        <f>IF(E30="","",E30/$E$48)</f>
        <v>3.4028221669558302E-2</v>
      </c>
    </row>
    <row r="31" spans="1:6" x14ac:dyDescent="0.3">
      <c r="A31" s="7">
        <v>24</v>
      </c>
      <c r="B31" s="12" t="s">
        <v>74</v>
      </c>
      <c r="C31" s="29">
        <v>3</v>
      </c>
      <c r="D31" s="30">
        <v>345</v>
      </c>
      <c r="E31" s="60">
        <f t="shared" si="0"/>
        <v>348</v>
      </c>
      <c r="F31" s="61">
        <f>IF(E31="","",E31/$E$48)</f>
        <v>1.8692693198115692E-3</v>
      </c>
    </row>
    <row r="32" spans="1:6" x14ac:dyDescent="0.3">
      <c r="A32" s="7">
        <v>25</v>
      </c>
      <c r="B32" s="9" t="s">
        <v>75</v>
      </c>
      <c r="C32" s="29">
        <v>11</v>
      </c>
      <c r="D32" s="30">
        <v>679</v>
      </c>
      <c r="E32" s="60">
        <f t="shared" si="0"/>
        <v>690</v>
      </c>
      <c r="F32" s="61">
        <f>IF(E32="","",E32/$E$48)</f>
        <v>3.7063098582470768E-3</v>
      </c>
    </row>
    <row r="33" spans="1:6" x14ac:dyDescent="0.3">
      <c r="A33" s="7">
        <v>26</v>
      </c>
      <c r="B33" s="62" t="s">
        <v>76</v>
      </c>
      <c r="C33" s="29">
        <v>11</v>
      </c>
      <c r="D33" s="30">
        <v>1</v>
      </c>
      <c r="E33" s="60">
        <f t="shared" si="0"/>
        <v>12</v>
      </c>
      <c r="F33" s="61">
        <f>IF(E33="","",E33/$E$48)</f>
        <v>6.4457562752123069E-5</v>
      </c>
    </row>
    <row r="34" spans="1:6" x14ac:dyDescent="0.3">
      <c r="A34" s="7">
        <v>27</v>
      </c>
      <c r="B34" s="9" t="s">
        <v>77</v>
      </c>
      <c r="C34" s="29">
        <v>418</v>
      </c>
      <c r="D34" s="30">
        <v>2470</v>
      </c>
      <c r="E34" s="60">
        <f t="shared" si="0"/>
        <v>2888</v>
      </c>
      <c r="F34" s="61">
        <f>IF(E34="","",E34/$E$48)</f>
        <v>1.5512786769010953E-2</v>
      </c>
    </row>
    <row r="35" spans="1:6" x14ac:dyDescent="0.3">
      <c r="A35" s="7">
        <v>28</v>
      </c>
      <c r="B35" s="9" t="s">
        <v>78</v>
      </c>
      <c r="C35" s="29">
        <v>6931</v>
      </c>
      <c r="D35" s="30">
        <v>277</v>
      </c>
      <c r="E35" s="60">
        <f t="shared" si="0"/>
        <v>7208</v>
      </c>
      <c r="F35" s="61">
        <f>IF(E35="","",E35/$E$48)</f>
        <v>3.8717509359775255E-2</v>
      </c>
    </row>
    <row r="36" spans="1:6" x14ac:dyDescent="0.3">
      <c r="A36" s="7">
        <v>29</v>
      </c>
      <c r="B36" s="9" t="s">
        <v>79</v>
      </c>
      <c r="C36" s="29">
        <v>1979</v>
      </c>
      <c r="D36" s="30">
        <v>549</v>
      </c>
      <c r="E36" s="60">
        <f t="shared" si="0"/>
        <v>2528</v>
      </c>
      <c r="F36" s="61">
        <f>IF(E36="","",E36/$E$48)</f>
        <v>1.357905988644726E-2</v>
      </c>
    </row>
    <row r="37" spans="1:6" x14ac:dyDescent="0.3">
      <c r="A37" s="7">
        <v>30</v>
      </c>
      <c r="B37" s="9" t="s">
        <v>80</v>
      </c>
      <c r="C37" s="29">
        <v>9920</v>
      </c>
      <c r="D37" s="30">
        <v>1088</v>
      </c>
      <c r="E37" s="60">
        <f t="shared" si="0"/>
        <v>11008</v>
      </c>
      <c r="F37" s="61">
        <f>IF(E37="","",E37/$E$48)</f>
        <v>5.9129070897947562E-2</v>
      </c>
    </row>
    <row r="38" spans="1:6" x14ac:dyDescent="0.3">
      <c r="A38" s="7">
        <v>31</v>
      </c>
      <c r="B38" s="13" t="s">
        <v>81</v>
      </c>
      <c r="C38" s="29">
        <v>31</v>
      </c>
      <c r="D38" s="30">
        <v>8</v>
      </c>
      <c r="E38" s="60">
        <f t="shared" si="0"/>
        <v>39</v>
      </c>
      <c r="F38" s="61">
        <f>IF(E38="","",E38/$E$48)</f>
        <v>2.0948707894439999E-4</v>
      </c>
    </row>
    <row r="39" spans="1:6" x14ac:dyDescent="0.3">
      <c r="A39" s="7">
        <v>32</v>
      </c>
      <c r="B39" s="9" t="s">
        <v>82</v>
      </c>
      <c r="C39" s="29">
        <v>6</v>
      </c>
      <c r="D39" s="30">
        <v>6</v>
      </c>
      <c r="E39" s="60">
        <f t="shared" si="0"/>
        <v>12</v>
      </c>
      <c r="F39" s="61">
        <f>IF(E39="","",E39/$E$48)</f>
        <v>6.4457562752123069E-5</v>
      </c>
    </row>
    <row r="40" spans="1:6" x14ac:dyDescent="0.3">
      <c r="A40" s="7">
        <v>33</v>
      </c>
      <c r="B40" s="12" t="s">
        <v>83</v>
      </c>
      <c r="C40" s="29">
        <v>0</v>
      </c>
      <c r="D40" s="30">
        <v>27</v>
      </c>
      <c r="E40" s="60">
        <f t="shared" si="0"/>
        <v>27</v>
      </c>
      <c r="F40" s="61">
        <f>IF(E40="","",E40/$E$48)</f>
        <v>1.4502951619227691E-4</v>
      </c>
    </row>
    <row r="41" spans="1:6" x14ac:dyDescent="0.3">
      <c r="A41" s="7">
        <v>34</v>
      </c>
      <c r="B41" s="9" t="s">
        <v>84</v>
      </c>
      <c r="C41" s="29">
        <v>100</v>
      </c>
      <c r="D41" s="30">
        <v>92</v>
      </c>
      <c r="E41" s="60">
        <f t="shared" si="0"/>
        <v>192</v>
      </c>
      <c r="F41" s="61">
        <f>IF(E41="","",E41/$E$48)</f>
        <v>1.0313210040339691E-3</v>
      </c>
    </row>
    <row r="42" spans="1:6" x14ac:dyDescent="0.3">
      <c r="A42" s="7">
        <v>35</v>
      </c>
      <c r="B42" s="9" t="s">
        <v>85</v>
      </c>
      <c r="C42" s="29">
        <v>8581</v>
      </c>
      <c r="D42" s="30">
        <v>369</v>
      </c>
      <c r="E42" s="60">
        <f t="shared" si="0"/>
        <v>8950</v>
      </c>
      <c r="F42" s="61">
        <f>IF(E42="","",E42/$E$48)</f>
        <v>4.8074598885958456E-2</v>
      </c>
    </row>
    <row r="43" spans="1:6" x14ac:dyDescent="0.3">
      <c r="A43" s="7">
        <v>36</v>
      </c>
      <c r="B43" s="12" t="s">
        <v>86</v>
      </c>
      <c r="C43" s="29">
        <v>7423</v>
      </c>
      <c r="D43" s="30">
        <v>643</v>
      </c>
      <c r="E43" s="60">
        <f t="shared" si="0"/>
        <v>8066</v>
      </c>
      <c r="F43" s="61">
        <f>IF(E43="","",E43/$E$48)</f>
        <v>4.3326225096552061E-2</v>
      </c>
    </row>
    <row r="44" spans="1:6" x14ac:dyDescent="0.3">
      <c r="A44" s="7">
        <v>37</v>
      </c>
      <c r="B44" s="9" t="s">
        <v>87</v>
      </c>
      <c r="C44" s="29">
        <v>1239</v>
      </c>
      <c r="D44" s="30">
        <v>249</v>
      </c>
      <c r="E44" s="60">
        <f t="shared" si="0"/>
        <v>1488</v>
      </c>
      <c r="F44" s="61">
        <f>IF(E44="","",E44/$E$48)</f>
        <v>7.9927377812632604E-3</v>
      </c>
    </row>
    <row r="45" spans="1:6" x14ac:dyDescent="0.3">
      <c r="A45" s="7">
        <v>38</v>
      </c>
      <c r="B45" s="9" t="s">
        <v>88</v>
      </c>
      <c r="C45" s="29">
        <v>53</v>
      </c>
      <c r="D45" s="30">
        <v>63</v>
      </c>
      <c r="E45" s="60">
        <f t="shared" si="0"/>
        <v>116</v>
      </c>
      <c r="F45" s="61">
        <f>IF(E45="","",E45/$E$48)</f>
        <v>6.2308977327052298E-4</v>
      </c>
    </row>
    <row r="46" spans="1:6" x14ac:dyDescent="0.3">
      <c r="A46" s="7">
        <v>39</v>
      </c>
      <c r="B46" s="9" t="s">
        <v>89</v>
      </c>
      <c r="C46" s="29">
        <v>3567</v>
      </c>
      <c r="D46" s="30">
        <v>523</v>
      </c>
      <c r="E46" s="60">
        <f t="shared" si="0"/>
        <v>4090</v>
      </c>
      <c r="F46" s="61">
        <f>IF(E46="","",E46/$E$48)</f>
        <v>2.1969285971348614E-2</v>
      </c>
    </row>
    <row r="47" spans="1:6" x14ac:dyDescent="0.3">
      <c r="A47" s="10"/>
      <c r="B47" s="9"/>
      <c r="C47" s="29"/>
      <c r="D47" s="30"/>
      <c r="E47" s="63"/>
      <c r="F47" s="61"/>
    </row>
    <row r="48" spans="1:6" x14ac:dyDescent="0.3">
      <c r="A48" s="14"/>
      <c r="B48" s="15" t="s">
        <v>7</v>
      </c>
      <c r="C48" s="60">
        <f>SUM(C8:C46)</f>
        <v>138779</v>
      </c>
      <c r="D48" s="60">
        <f>SUM(D8:D46)</f>
        <v>47390</v>
      </c>
      <c r="E48" s="60">
        <f>SUM(E8:E46)</f>
        <v>186169</v>
      </c>
      <c r="F48" s="64">
        <f>SUM(F8:F46)</f>
        <v>0.99999999999999989</v>
      </c>
    </row>
    <row r="49" spans="1:6" x14ac:dyDescent="0.3">
      <c r="A49" s="16"/>
      <c r="B49" s="17"/>
      <c r="C49" s="18"/>
      <c r="D49" s="18"/>
      <c r="E49" s="19"/>
      <c r="F49" s="20"/>
    </row>
    <row r="50" spans="1:6" x14ac:dyDescent="0.3">
      <c r="A50" s="35" t="s">
        <v>8</v>
      </c>
      <c r="B50" s="35"/>
      <c r="C50" s="35"/>
      <c r="D50" s="35"/>
      <c r="E50" s="35"/>
      <c r="F50" s="35"/>
    </row>
    <row r="51" spans="1:6" x14ac:dyDescent="0.3">
      <c r="A51" s="35" t="s">
        <v>9</v>
      </c>
      <c r="B51" s="35"/>
      <c r="C51" s="35"/>
      <c r="D51" s="35"/>
      <c r="E51" s="35"/>
      <c r="F51" s="35"/>
    </row>
    <row r="52" spans="1:6" x14ac:dyDescent="0.3">
      <c r="A52" s="35" t="s">
        <v>10</v>
      </c>
      <c r="B52" s="35"/>
      <c r="C52" s="35"/>
      <c r="D52" s="35"/>
      <c r="E52" s="35"/>
      <c r="F52" s="35"/>
    </row>
  </sheetData>
  <mergeCells count="8">
    <mergeCell ref="A50:F50"/>
    <mergeCell ref="A51:F51"/>
    <mergeCell ref="A52:F52"/>
    <mergeCell ref="A1:F1"/>
    <mergeCell ref="A2:F2"/>
    <mergeCell ref="A3:F3"/>
    <mergeCell ref="A4:F4"/>
    <mergeCell ref="C6:F6"/>
  </mergeCells>
  <printOptions horizontalCentered="1" verticalCentered="1"/>
  <pageMargins left="0.25" right="0.25" top="0.90625" bottom="0.5" header="0.3" footer="0.25"/>
  <pageSetup scale="84" orientation="portrait"/>
  <headerFooter>
    <oddHeader>&amp;R&amp;8Connecticut Light and Power dba Eversource Energy
Docket No. 06-10-22
Page &amp;P of &amp;N
Dated &amp;D
Attachment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D427D-30A8-4926-83D6-E865A5BC51BE}">
  <sheetPr>
    <pageSetUpPr fitToPage="1"/>
  </sheetPr>
  <dimension ref="A1:D38"/>
  <sheetViews>
    <sheetView view="pageLayout" zoomScaleNormal="90" workbookViewId="0">
      <selection activeCell="A5" sqref="A5"/>
    </sheetView>
  </sheetViews>
  <sheetFormatPr defaultColWidth="9.08984375" defaultRowHeight="14" x14ac:dyDescent="0.3"/>
  <cols>
    <col min="1" max="1" width="46.54296875" style="21" customWidth="1"/>
    <col min="2" max="2" width="16.90625" style="21" customWidth="1"/>
    <col min="3" max="3" width="17.453125" style="21" customWidth="1"/>
    <col min="4" max="4" width="17.1796875" style="21" customWidth="1"/>
    <col min="5" max="16384" width="9.08984375" style="21"/>
  </cols>
  <sheetData>
    <row r="1" spans="1:4" ht="18" customHeight="1" x14ac:dyDescent="0.3">
      <c r="A1" s="33" t="s">
        <v>0</v>
      </c>
      <c r="B1" s="33"/>
      <c r="C1" s="33"/>
      <c r="D1" s="33"/>
    </row>
    <row r="2" spans="1:4" ht="18" customHeight="1" x14ac:dyDescent="0.3">
      <c r="A2" s="33" t="s">
        <v>1</v>
      </c>
      <c r="B2" s="33"/>
      <c r="C2" s="33"/>
      <c r="D2" s="33"/>
    </row>
    <row r="3" spans="1:4" ht="18" customHeight="1" x14ac:dyDescent="0.3">
      <c r="A3" s="33" t="s">
        <v>2</v>
      </c>
      <c r="B3" s="33"/>
      <c r="C3" s="33"/>
      <c r="D3" s="33"/>
    </row>
    <row r="4" spans="1:4" ht="18" customHeight="1" x14ac:dyDescent="0.3">
      <c r="A4" s="33" t="s">
        <v>42</v>
      </c>
      <c r="B4" s="33"/>
      <c r="C4" s="33"/>
      <c r="D4" s="33"/>
    </row>
    <row r="5" spans="1:4" x14ac:dyDescent="0.3">
      <c r="A5" s="56"/>
      <c r="B5" s="56"/>
      <c r="C5" s="16"/>
      <c r="D5" s="16"/>
    </row>
    <row r="6" spans="1:4" ht="44.25" customHeight="1" x14ac:dyDescent="0.3">
      <c r="A6" s="28" t="s">
        <v>16</v>
      </c>
      <c r="B6" s="23" t="s">
        <v>4</v>
      </c>
      <c r="C6" s="22" t="s">
        <v>5</v>
      </c>
      <c r="D6" s="22" t="s">
        <v>13</v>
      </c>
    </row>
    <row r="7" spans="1:4" x14ac:dyDescent="0.3">
      <c r="A7" s="24" t="s">
        <v>21</v>
      </c>
      <c r="B7" s="57">
        <v>631</v>
      </c>
      <c r="C7" s="58">
        <v>28</v>
      </c>
      <c r="D7" s="59">
        <v>659</v>
      </c>
    </row>
    <row r="8" spans="1:4" x14ac:dyDescent="0.3">
      <c r="A8" s="24" t="s">
        <v>14</v>
      </c>
      <c r="B8" s="57">
        <v>7855</v>
      </c>
      <c r="C8" s="58">
        <v>102</v>
      </c>
      <c r="D8" s="59">
        <v>7957</v>
      </c>
    </row>
    <row r="9" spans="1:4" x14ac:dyDescent="0.3">
      <c r="A9" s="25" t="s">
        <v>6</v>
      </c>
      <c r="B9" s="59">
        <v>8486</v>
      </c>
      <c r="C9" s="59">
        <v>130</v>
      </c>
      <c r="D9" s="59">
        <v>8616</v>
      </c>
    </row>
    <row r="10" spans="1:4" x14ac:dyDescent="0.3">
      <c r="A10" s="26"/>
      <c r="B10" s="27"/>
      <c r="C10" s="27"/>
      <c r="D10" s="27"/>
    </row>
    <row r="11" spans="1:4" ht="26" x14ac:dyDescent="0.3">
      <c r="A11" s="28" t="s">
        <v>17</v>
      </c>
      <c r="B11" s="23" t="s">
        <v>4</v>
      </c>
      <c r="C11" s="22" t="s">
        <v>5</v>
      </c>
      <c r="D11" s="22" t="s">
        <v>13</v>
      </c>
    </row>
    <row r="12" spans="1:4" x14ac:dyDescent="0.3">
      <c r="A12" s="24" t="s">
        <v>39</v>
      </c>
      <c r="B12" s="57">
        <v>0</v>
      </c>
      <c r="C12" s="57">
        <v>0</v>
      </c>
      <c r="D12" s="59">
        <v>0</v>
      </c>
    </row>
    <row r="13" spans="1:4" x14ac:dyDescent="0.3">
      <c r="A13" s="24" t="s">
        <v>21</v>
      </c>
      <c r="B13" s="57">
        <v>0</v>
      </c>
      <c r="C13" s="57">
        <v>0</v>
      </c>
      <c r="D13" s="59">
        <v>0</v>
      </c>
    </row>
    <row r="14" spans="1:4" x14ac:dyDescent="0.3">
      <c r="A14" s="24" t="s">
        <v>14</v>
      </c>
      <c r="B14" s="57">
        <v>0</v>
      </c>
      <c r="C14" s="57">
        <v>0</v>
      </c>
      <c r="D14" s="59">
        <v>0</v>
      </c>
    </row>
    <row r="15" spans="1:4" x14ac:dyDescent="0.3">
      <c r="A15" s="25" t="s">
        <v>6</v>
      </c>
      <c r="B15" s="59">
        <v>0</v>
      </c>
      <c r="C15" s="59">
        <v>0</v>
      </c>
      <c r="D15" s="59">
        <v>0</v>
      </c>
    </row>
    <row r="16" spans="1:4" x14ac:dyDescent="0.3">
      <c r="A16" s="26"/>
      <c r="B16" s="27"/>
      <c r="C16" s="27"/>
      <c r="D16" s="27"/>
    </row>
    <row r="17" spans="1:4" ht="26" x14ac:dyDescent="0.3">
      <c r="A17" s="28" t="s">
        <v>18</v>
      </c>
      <c r="B17" s="23" t="s">
        <v>4</v>
      </c>
      <c r="C17" s="22" t="s">
        <v>5</v>
      </c>
      <c r="D17" s="22" t="s">
        <v>13</v>
      </c>
    </row>
    <row r="18" spans="1:4" x14ac:dyDescent="0.3">
      <c r="A18" s="24" t="s">
        <v>39</v>
      </c>
      <c r="B18" s="57">
        <v>0</v>
      </c>
      <c r="C18" s="57">
        <v>0</v>
      </c>
      <c r="D18" s="59">
        <v>0</v>
      </c>
    </row>
    <row r="19" spans="1:4" x14ac:dyDescent="0.3">
      <c r="A19" s="24" t="s">
        <v>21</v>
      </c>
      <c r="B19" s="57">
        <v>631</v>
      </c>
      <c r="C19" s="58">
        <v>28</v>
      </c>
      <c r="D19" s="59">
        <v>659</v>
      </c>
    </row>
    <row r="20" spans="1:4" x14ac:dyDescent="0.3">
      <c r="A20" s="24" t="s">
        <v>14</v>
      </c>
      <c r="B20" s="57">
        <v>7855</v>
      </c>
      <c r="C20" s="58">
        <v>102</v>
      </c>
      <c r="D20" s="59">
        <v>7957</v>
      </c>
    </row>
    <row r="21" spans="1:4" x14ac:dyDescent="0.3">
      <c r="A21" s="25" t="s">
        <v>6</v>
      </c>
      <c r="B21" s="59">
        <v>8486</v>
      </c>
      <c r="C21" s="59">
        <v>130</v>
      </c>
      <c r="D21" s="59">
        <v>8616</v>
      </c>
    </row>
    <row r="22" spans="1:4" x14ac:dyDescent="0.3">
      <c r="A22" s="26"/>
      <c r="B22" s="27"/>
      <c r="C22" s="27"/>
      <c r="D22" s="27"/>
    </row>
    <row r="23" spans="1:4" ht="26" x14ac:dyDescent="0.3">
      <c r="A23" s="28" t="s">
        <v>19</v>
      </c>
      <c r="B23" s="22" t="s">
        <v>4</v>
      </c>
      <c r="C23" s="22" t="s">
        <v>5</v>
      </c>
      <c r="D23" s="22" t="s">
        <v>13</v>
      </c>
    </row>
    <row r="24" spans="1:4" x14ac:dyDescent="0.3">
      <c r="A24" s="24" t="s">
        <v>39</v>
      </c>
      <c r="B24" s="57">
        <v>0</v>
      </c>
      <c r="C24" s="57">
        <v>0</v>
      </c>
      <c r="D24" s="59">
        <v>0</v>
      </c>
    </row>
    <row r="25" spans="1:4" x14ac:dyDescent="0.3">
      <c r="A25" s="24" t="s">
        <v>21</v>
      </c>
      <c r="B25" s="57">
        <v>781</v>
      </c>
      <c r="C25" s="57">
        <v>5</v>
      </c>
      <c r="D25" s="59">
        <v>786</v>
      </c>
    </row>
    <row r="26" spans="1:4" x14ac:dyDescent="0.3">
      <c r="A26" s="24" t="s">
        <v>14</v>
      </c>
      <c r="B26" s="57">
        <v>2366</v>
      </c>
      <c r="C26" s="57">
        <v>79</v>
      </c>
      <c r="D26" s="59">
        <v>2445</v>
      </c>
    </row>
    <row r="27" spans="1:4" x14ac:dyDescent="0.3">
      <c r="A27" s="25" t="s">
        <v>0</v>
      </c>
      <c r="B27" s="59">
        <v>3147</v>
      </c>
      <c r="C27" s="59">
        <v>84</v>
      </c>
      <c r="D27" s="59">
        <v>3231</v>
      </c>
    </row>
    <row r="28" spans="1:4" x14ac:dyDescent="0.3">
      <c r="A28" s="3"/>
      <c r="B28" s="3"/>
      <c r="C28" s="3"/>
      <c r="D28" s="3"/>
    </row>
    <row r="29" spans="1:4" ht="26" x14ac:dyDescent="0.3">
      <c r="A29" s="28" t="s">
        <v>20</v>
      </c>
      <c r="B29" s="22" t="s">
        <v>4</v>
      </c>
      <c r="C29" s="22" t="s">
        <v>5</v>
      </c>
      <c r="D29" s="22" t="s">
        <v>13</v>
      </c>
    </row>
    <row r="30" spans="1:4" x14ac:dyDescent="0.3">
      <c r="A30" s="24" t="s">
        <v>39</v>
      </c>
      <c r="B30" s="57">
        <v>0</v>
      </c>
      <c r="C30" s="57">
        <v>0</v>
      </c>
      <c r="D30" s="59">
        <v>0</v>
      </c>
    </row>
    <row r="31" spans="1:4" x14ac:dyDescent="0.3">
      <c r="A31" s="24" t="s">
        <v>21</v>
      </c>
      <c r="B31" s="57">
        <v>1412</v>
      </c>
      <c r="C31" s="57">
        <v>33</v>
      </c>
      <c r="D31" s="59">
        <v>1445</v>
      </c>
    </row>
    <row r="32" spans="1:4" x14ac:dyDescent="0.3">
      <c r="A32" s="24" t="s">
        <v>14</v>
      </c>
      <c r="B32" s="57">
        <v>10221</v>
      </c>
      <c r="C32" s="57">
        <v>181</v>
      </c>
      <c r="D32" s="59">
        <v>10402</v>
      </c>
    </row>
    <row r="33" spans="1:4" x14ac:dyDescent="0.3">
      <c r="A33" s="25" t="s">
        <v>0</v>
      </c>
      <c r="B33" s="59">
        <v>11633</v>
      </c>
      <c r="C33" s="59">
        <v>214</v>
      </c>
      <c r="D33" s="59">
        <v>11847</v>
      </c>
    </row>
    <row r="34" spans="1:4" x14ac:dyDescent="0.3">
      <c r="A34" s="2"/>
      <c r="B34" s="3"/>
      <c r="C34" s="3"/>
      <c r="D34" s="2"/>
    </row>
    <row r="35" spans="1:4" x14ac:dyDescent="0.3">
      <c r="A35" s="39" t="str">
        <f>"In summary, "&amp;TEXT($D$9,"0,00")&amp; " of Eversource's customers are participating in the Community Energy CTCleanEnergyOptions Program"</f>
        <v>In summary, 8,616 of Eversource's customers are participating in the Community Energy CTCleanEnergyOptions Program</v>
      </c>
      <c r="B35" s="39"/>
      <c r="C35" s="39"/>
      <c r="D35" s="39"/>
    </row>
    <row r="36" spans="1:4" x14ac:dyDescent="0.3">
      <c r="A36" s="39" t="str">
        <f>"In summary, "&amp;TEXT($D$27,"0,00")&amp; " of Eversource's customers are participating in the Sterling Planet - Renewable Energy Certificate"</f>
        <v>In summary, 3,231 of Eversource's customers are participating in the Sterling Planet - Renewable Energy Certificate</v>
      </c>
      <c r="B36" s="39"/>
      <c r="C36" s="39"/>
      <c r="D36" s="39"/>
    </row>
    <row r="37" spans="1:4" x14ac:dyDescent="0.3">
      <c r="A37" s="39" t="str">
        <f>"In summary, "&amp;TEXT($D$33,"0,00")&amp; " of Eversource's customers are participating in all REC Programs"</f>
        <v>In summary, 11,847 of Eversource's customers are participating in all REC Programs</v>
      </c>
      <c r="B37" s="39"/>
      <c r="C37" s="39"/>
      <c r="D37" s="39"/>
    </row>
    <row r="38" spans="1:4" x14ac:dyDescent="0.3">
      <c r="A38" s="39" t="s">
        <v>15</v>
      </c>
      <c r="B38" s="39"/>
      <c r="C38" s="39"/>
      <c r="D38" s="39"/>
    </row>
  </sheetData>
  <mergeCells count="8">
    <mergeCell ref="A38:D38"/>
    <mergeCell ref="A1:D1"/>
    <mergeCell ref="A2:D2"/>
    <mergeCell ref="A3:D3"/>
    <mergeCell ref="A4:D4"/>
    <mergeCell ref="A35:D35"/>
    <mergeCell ref="A36:D36"/>
    <mergeCell ref="A37:D37"/>
  </mergeCells>
  <printOptions horizontalCentered="1" verticalCentered="1"/>
  <pageMargins left="0.25" right="0.34375" top="1.0833333333333333" bottom="0.25" header="0.3" footer="0.3"/>
  <pageSetup orientation="portrait"/>
  <headerFooter>
    <oddHeader>&amp;R&amp;8Connecticut Light and Power dba Eversource Energy
Docket No. 06-10-22
Page &amp;P of &amp;N
Dated &amp;D
Attachment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Smry Load Customer</vt:lpstr>
      <vt:lpstr>Suppliers</vt:lpstr>
      <vt:lpstr>REC Program Detail</vt:lpstr>
      <vt:lpstr>'REC Program Detail'!Print_Area</vt:lpstr>
      <vt:lpstr>Suppliers!Print_Area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J Downing</dc:creator>
  <cp:lastModifiedBy>Aaron J Downing</cp:lastModifiedBy>
  <cp:lastPrinted>2022-03-16T11:56:20Z</cp:lastPrinted>
  <dcterms:created xsi:type="dcterms:W3CDTF">2019-01-04T17:35:12Z</dcterms:created>
  <dcterms:modified xsi:type="dcterms:W3CDTF">2022-03-16T12:02:11Z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