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PURA Competition Reports\Att 1 - MWh Load\2022 - Delete JAN 2029\"/>
    </mc:Choice>
  </mc:AlternateContent>
  <xr:revisionPtr revIDLastSave="0" documentId="13_ncr:1_{36CC6215-690F-4F71-998B-A68BF1CB587A}" xr6:coauthVersionLast="45" xr6:coauthVersionMax="45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6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C42" i="2"/>
  <c r="D42" i="2"/>
  <c r="A35" i="3" l="1"/>
  <c r="E42" i="2"/>
  <c r="A36" i="3" l="1"/>
  <c r="F15" i="2"/>
  <c r="F23" i="2"/>
  <c r="F27" i="2"/>
  <c r="F39" i="2"/>
  <c r="F22" i="2"/>
  <c r="F34" i="2"/>
  <c r="F35" i="2"/>
  <c r="F10" i="2"/>
  <c r="F30" i="2"/>
  <c r="F14" i="2"/>
  <c r="F18" i="2"/>
  <c r="F26" i="2"/>
  <c r="F38" i="2"/>
  <c r="F11" i="2"/>
  <c r="F19" i="2"/>
  <c r="F31" i="2"/>
  <c r="F25" i="2"/>
  <c r="F32" i="2"/>
  <c r="F21" i="2"/>
  <c r="F24" i="2"/>
  <c r="F37" i="2"/>
  <c r="F36" i="2"/>
  <c r="F16" i="2"/>
  <c r="F40" i="2"/>
  <c r="F20" i="2"/>
  <c r="F12" i="2"/>
  <c r="F8" i="2"/>
  <c r="F13" i="2"/>
  <c r="F9" i="2"/>
  <c r="F33" i="2"/>
  <c r="F17" i="2"/>
  <c r="F29" i="2"/>
  <c r="F28" i="2"/>
  <c r="A37" i="3" l="1"/>
  <c r="F42" i="2"/>
</calcChain>
</file>

<file path=xl/sharedStrings.xml><?xml version="1.0" encoding="utf-8"?>
<sst xmlns="http://schemas.openxmlformats.org/spreadsheetml/2006/main" count="155" uniqueCount="83">
  <si>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</si>
  <si>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</si>
  <si>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</si>
  <si>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</si>
  <si>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</si>
  <si>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</si>
  <si>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</si>
  <si>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</si>
  <si>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</si>
  <si>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</si>
  <si>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</si>
  <si>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</si>
  <si>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</si>
  <si>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</si>
  <si>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</si>
  <si>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</si>
  <si>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</si>
  <si>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</si>
  <si>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</si>
  <si>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</si>
  <si>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</si>
  <si>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</si>
  <si>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</si>
  <si>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</si>
  <si>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</si>
  <si>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</si>
  <si>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</si>
  <si>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</si>
  <si>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</si>
  <si>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</si>
  <si>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</si>
  <si>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</si>
  <si>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</si>
  <si>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</si>
  <si>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</si>
  <si>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</si>
  <si>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</si>
  <si>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</si>
  <si>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</si>
  <si>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</si>
  <si>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</si>
  <si>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Eversource's total number of customers served by electric suppliers.</t>
  </si>
  <si>
    <t>Eversource's total load served by electric suppliers.</t>
  </si>
  <si>
    <t>Load provided under Standard Service or Last Resort Service through Eversource.</t>
  </si>
  <si>
    <t>Customers that receive Standard Service or Last Resort service through Eversource.</t>
  </si>
  <si>
    <t>As the above table shows;</t>
  </si>
  <si>
    <t>Data as of September 30, 2022</t>
  </si>
  <si>
    <t xml:space="preserve">ACTUAL ENERGY, INC.                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</si>
  <si>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</si>
  <si>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</si>
  <si>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</si>
  <si>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CATALYST POWER &amp; GAS LLC           </t>
  </si>
  <si>
    <t xml:space="preserve">CHAMPION ENERGY SERVICES           </t>
  </si>
  <si>
    <t xml:space="preserve">CONNECTICUT GAS &amp; ELECTRIC INC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</si>
  <si>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</si>
  <si>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</si>
  <si>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</si>
  <si>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</si>
  <si>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</si>
  <si>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</si>
  <si>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</si>
  <si>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</si>
  <si>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</si>
  <si>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</si>
  <si>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</si>
  <si>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</si>
  <si>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</si>
  <si>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</si>
  <si>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</si>
  <si>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</si>
  <si>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</si>
  <si>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</si>
  <si>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SPARK ENERGY, L P                  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</si>
  <si>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</si>
  <si>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</si>
  <si>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</si>
  <si>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</si>
  <si>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</si>
  <si>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</si>
  <si>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</si>
  <si>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</si>
  <si>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</si>
  <si>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Load is cumulative for the calendar month (1 MWh = 1,000 kWh)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</si>
</sst>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6" fillId="0" borderId="0" xfId="0" applyFont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15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D01C-DCA8-4736-8858-4ED2558051BC}">
  <sheetPr>
    <pageSetUpPr fitToPage="1"/>
  </sheetPr>
  <dimension ref="A1:I46"/>
  <sheetViews>
    <sheetView tabSelected="1" view="pageLayout" zoomScaleNormal="90" workbookViewId="0">
      <selection activeCell="A7" sqref="A7"/>
    </sheetView>
  </sheetViews>
  <sheetFormatPr defaultColWidth="8.90625" defaultRowHeight="14" x14ac:dyDescent="0.3"/>
  <cols>
    <col min="1" max="1" width="15.36328125" style="21" bestFit="1" customWidth="1"/>
    <col min="2" max="2" width="17.90625" style="21" bestFit="1" customWidth="1"/>
    <col min="3" max="3" width="11.54296875" style="21" bestFit="1" customWidth="1"/>
    <col min="4" max="4" width="12.453125" style="21" bestFit="1" customWidth="1"/>
    <col min="5" max="5" width="13.6328125" style="21" customWidth="1"/>
    <col min="6" max="6" width="13" style="21" customWidth="1"/>
    <col min="7" max="7" width="14.54296875" style="21" customWidth="1"/>
    <col min="8" max="8" width="14.6328125" style="21" customWidth="1"/>
    <col min="9" max="9" width="14.54296875" style="21" customWidth="1"/>
    <col min="10" max="16384" width="8.90625" style="31"/>
  </cols>
  <sheetData>
    <row r="1" spans="1:9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3">
      <c r="A2" s="34" t="s">
        <v>38</v>
      </c>
      <c r="B2" s="34"/>
      <c r="C2" s="34"/>
      <c r="D2" s="34"/>
      <c r="E2" s="34"/>
      <c r="F2" s="34"/>
      <c r="G2" s="34"/>
      <c r="H2" s="34"/>
      <c r="I2" s="34"/>
    </row>
    <row r="3" spans="1:9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x14ac:dyDescent="0.3">
      <c r="A5" s="49" t="s">
        <v>46</v>
      </c>
      <c r="B5" s="34"/>
      <c r="C5" s="34"/>
      <c r="D5" s="34"/>
      <c r="E5" s="34"/>
      <c r="F5" s="34"/>
      <c r="G5" s="34"/>
      <c r="H5" s="34"/>
      <c r="I5" s="34"/>
    </row>
    <row r="6" spans="1:9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9" ht="16" x14ac:dyDescent="0.3">
      <c r="A7" s="12"/>
      <c r="B7" s="50" t="s">
        <v>80</v>
      </c>
      <c r="C7" s="50"/>
      <c r="D7" s="50"/>
      <c r="E7" s="50"/>
      <c r="F7" s="50"/>
      <c r="G7" s="50"/>
      <c r="H7" s="50"/>
      <c r="I7" s="50"/>
    </row>
    <row r="8" spans="1:9" x14ac:dyDescent="0.3">
      <c r="A8" s="12"/>
      <c r="B8" s="51" t="s">
        <v>22</v>
      </c>
      <c r="C8" s="51"/>
      <c r="D8" s="51" t="s">
        <v>23</v>
      </c>
      <c r="E8" s="51"/>
      <c r="F8" s="51" t="s">
        <v>24</v>
      </c>
      <c r="G8" s="51"/>
      <c r="H8" s="51" t="s">
        <v>13</v>
      </c>
      <c r="I8" s="51"/>
    </row>
    <row r="9" spans="1:9" x14ac:dyDescent="0.3">
      <c r="A9" s="12"/>
      <c r="B9" s="52" t="s">
        <v>25</v>
      </c>
      <c r="C9" s="52" t="s">
        <v>26</v>
      </c>
      <c r="D9" s="52" t="s">
        <v>25</v>
      </c>
      <c r="E9" s="52" t="s">
        <v>26</v>
      </c>
      <c r="F9" s="52" t="s">
        <v>25</v>
      </c>
      <c r="G9" s="52" t="s">
        <v>26</v>
      </c>
      <c r="H9" s="52" t="s">
        <v>25</v>
      </c>
      <c r="I9" s="52" t="s">
        <v>27</v>
      </c>
    </row>
    <row r="10" spans="1:9" x14ac:dyDescent="0.3">
      <c r="A10" s="53" t="s">
        <v>28</v>
      </c>
      <c r="B10" s="54">
        <v>100614.882</v>
      </c>
      <c r="C10" s="55">
        <v>0.11222803378302129</v>
      </c>
      <c r="D10" s="54">
        <v>396240.08</v>
      </c>
      <c r="E10" s="55">
        <v>0.63422870180890645</v>
      </c>
      <c r="F10" s="54">
        <v>289956.81699999998</v>
      </c>
      <c r="G10" s="55">
        <v>0.85517986680400815</v>
      </c>
      <c r="H10" s="54">
        <v>786811.77899999998</v>
      </c>
      <c r="I10" s="55">
        <v>0.42293971366576849</v>
      </c>
    </row>
    <row r="11" spans="1:9" x14ac:dyDescent="0.3">
      <c r="A11" s="53" t="s">
        <v>29</v>
      </c>
      <c r="B11" s="56">
        <v>795906.946</v>
      </c>
      <c r="C11" s="55">
        <v>0.88777196621697874</v>
      </c>
      <c r="D11" s="56">
        <v>228518.905</v>
      </c>
      <c r="E11" s="55">
        <v>0.36577129819109366</v>
      </c>
      <c r="F11" s="56">
        <v>49102.635000000002</v>
      </c>
      <c r="G11" s="55">
        <v>0.14482013319599185</v>
      </c>
      <c r="H11" s="56">
        <v>1073528.486</v>
      </c>
      <c r="I11" s="55">
        <v>0.57706028633423145</v>
      </c>
    </row>
    <row r="12" spans="1:9" x14ac:dyDescent="0.3">
      <c r="A12" s="53" t="s">
        <v>6</v>
      </c>
      <c r="B12" s="57">
        <v>896521.82799999998</v>
      </c>
      <c r="C12" s="58"/>
      <c r="D12" s="57">
        <v>624758.98499999999</v>
      </c>
      <c r="E12" s="58"/>
      <c r="F12" s="57">
        <v>339059.45199999999</v>
      </c>
      <c r="G12" s="58"/>
      <c r="H12" s="57">
        <v>1860340.2650000001</v>
      </c>
      <c r="I12" s="58"/>
    </row>
    <row r="13" spans="1:9" x14ac:dyDescent="0.3">
      <c r="A13" s="53"/>
      <c r="B13" s="53"/>
      <c r="C13" s="53"/>
      <c r="D13" s="53"/>
      <c r="E13" s="53"/>
      <c r="F13" s="53"/>
      <c r="G13" s="53"/>
      <c r="H13" s="53"/>
      <c r="I13" s="59"/>
    </row>
    <row r="14" spans="1:9" x14ac:dyDescent="0.3">
      <c r="A14" s="53"/>
      <c r="B14" s="60"/>
      <c r="C14" s="60"/>
      <c r="D14" s="60"/>
      <c r="E14" s="60"/>
      <c r="F14" s="60"/>
      <c r="G14" s="60"/>
      <c r="H14" s="60"/>
      <c r="I14" s="60"/>
    </row>
    <row r="15" spans="1:9" x14ac:dyDescent="0.3">
      <c r="A15" s="60"/>
      <c r="B15" s="52" t="s">
        <v>25</v>
      </c>
      <c r="C15" s="52" t="s">
        <v>27</v>
      </c>
      <c r="D15" s="32" t="s">
        <v>45</v>
      </c>
      <c r="E15" s="60"/>
      <c r="F15" s="60"/>
      <c r="G15" s="60"/>
      <c r="H15" s="60"/>
      <c r="I15" s="60"/>
    </row>
    <row r="16" spans="1:9" x14ac:dyDescent="0.3">
      <c r="A16" s="60"/>
      <c r="B16" s="61">
        <v>786811.77899999998</v>
      </c>
      <c r="C16" s="62">
        <v>0.42293971366576849</v>
      </c>
      <c r="D16" s="12" t="s">
        <v>42</v>
      </c>
      <c r="E16" s="60"/>
      <c r="F16" s="60"/>
      <c r="G16" s="60"/>
      <c r="H16" s="60"/>
      <c r="I16" s="60"/>
    </row>
    <row r="17" spans="1:9" x14ac:dyDescent="0.3">
      <c r="A17" s="60"/>
      <c r="B17" s="61">
        <v>1073528.486</v>
      </c>
      <c r="C17" s="62">
        <v>0.57706028633423145</v>
      </c>
      <c r="D17" s="12" t="s">
        <v>43</v>
      </c>
      <c r="E17" s="60"/>
      <c r="F17" s="60"/>
      <c r="G17" s="60"/>
      <c r="H17" s="60"/>
      <c r="I17" s="60"/>
    </row>
    <row r="18" spans="1:9" x14ac:dyDescent="0.3">
      <c r="A18" s="60"/>
      <c r="B18" s="63"/>
      <c r="C18" s="64"/>
      <c r="D18" s="12"/>
      <c r="E18" s="60"/>
      <c r="F18" s="60"/>
      <c r="G18" s="60"/>
      <c r="H18" s="60"/>
      <c r="I18" s="60"/>
    </row>
    <row r="19" spans="1:9" x14ac:dyDescent="0.3">
      <c r="A19" s="60"/>
      <c r="B19" s="63"/>
      <c r="C19" s="64"/>
      <c r="D19" s="12"/>
      <c r="E19" s="60"/>
      <c r="F19" s="60"/>
      <c r="G19" s="60"/>
      <c r="H19" s="60"/>
      <c r="I19" s="60"/>
    </row>
    <row r="20" spans="1:9" x14ac:dyDescent="0.3">
      <c r="A20" s="60"/>
      <c r="B20" s="60"/>
      <c r="C20" s="60"/>
      <c r="D20" s="60"/>
      <c r="E20" s="60"/>
      <c r="F20" s="60"/>
      <c r="G20" s="60"/>
      <c r="H20" s="60"/>
      <c r="I20" s="60"/>
    </row>
    <row r="21" spans="1:9" x14ac:dyDescent="0.3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6" x14ac:dyDescent="0.3">
      <c r="A22" s="12"/>
      <c r="B22" s="50" t="s">
        <v>81</v>
      </c>
      <c r="C22" s="50"/>
      <c r="D22" s="50"/>
      <c r="E22" s="50"/>
      <c r="F22" s="50"/>
      <c r="G22" s="50"/>
      <c r="H22" s="50"/>
      <c r="I22" s="50"/>
    </row>
    <row r="23" spans="1:9" x14ac:dyDescent="0.3">
      <c r="A23" s="12"/>
      <c r="B23" s="51" t="s">
        <v>22</v>
      </c>
      <c r="C23" s="51"/>
      <c r="D23" s="51" t="s">
        <v>23</v>
      </c>
      <c r="E23" s="51"/>
      <c r="F23" s="51" t="s">
        <v>24</v>
      </c>
      <c r="G23" s="51"/>
      <c r="H23" s="51" t="s">
        <v>13</v>
      </c>
      <c r="I23" s="51"/>
    </row>
    <row r="24" spans="1:9" x14ac:dyDescent="0.3">
      <c r="A24" s="12"/>
      <c r="B24" s="52" t="s">
        <v>30</v>
      </c>
      <c r="C24" s="52" t="s">
        <v>26</v>
      </c>
      <c r="D24" s="52" t="s">
        <v>30</v>
      </c>
      <c r="E24" s="52" t="s">
        <v>26</v>
      </c>
      <c r="F24" s="52" t="s">
        <v>30</v>
      </c>
      <c r="G24" s="52" t="s">
        <v>26</v>
      </c>
      <c r="H24" s="52" t="s">
        <v>30</v>
      </c>
      <c r="I24" s="52" t="s">
        <v>27</v>
      </c>
    </row>
    <row r="25" spans="1:9" x14ac:dyDescent="0.3">
      <c r="A25" s="53" t="s">
        <v>28</v>
      </c>
      <c r="B25" s="54">
        <v>114743</v>
      </c>
      <c r="C25" s="55">
        <v>9.9946691845768709E-2</v>
      </c>
      <c r="D25" s="54">
        <v>41055</v>
      </c>
      <c r="E25" s="55">
        <v>0.33144956202317039</v>
      </c>
      <c r="F25" s="54">
        <v>611</v>
      </c>
      <c r="G25" s="55">
        <v>0.82234185733512788</v>
      </c>
      <c r="H25" s="54">
        <v>156409</v>
      </c>
      <c r="I25" s="55">
        <v>0.12290024751502769</v>
      </c>
    </row>
    <row r="26" spans="1:9" x14ac:dyDescent="0.3">
      <c r="A26" s="53" t="s">
        <v>29</v>
      </c>
      <c r="B26" s="56">
        <v>1033299</v>
      </c>
      <c r="C26" s="55">
        <v>0.90005330815423135</v>
      </c>
      <c r="D26" s="56">
        <v>82810</v>
      </c>
      <c r="E26" s="55">
        <v>0.66855043797682956</v>
      </c>
      <c r="F26" s="56">
        <v>132</v>
      </c>
      <c r="G26" s="55">
        <v>0.17765814266487215</v>
      </c>
      <c r="H26" s="56">
        <v>1116241</v>
      </c>
      <c r="I26" s="55">
        <v>0.87709975248497229</v>
      </c>
    </row>
    <row r="27" spans="1:9" x14ac:dyDescent="0.3">
      <c r="A27" s="53" t="s">
        <v>6</v>
      </c>
      <c r="B27" s="57">
        <v>1148042</v>
      </c>
      <c r="C27" s="58"/>
      <c r="D27" s="57">
        <v>123865</v>
      </c>
      <c r="E27" s="58"/>
      <c r="F27" s="57">
        <v>743</v>
      </c>
      <c r="G27" s="58"/>
      <c r="H27" s="57">
        <v>1272650</v>
      </c>
      <c r="I27" s="58"/>
    </row>
    <row r="28" spans="1:9" x14ac:dyDescent="0.3">
      <c r="A28" s="60"/>
      <c r="B28" s="60"/>
      <c r="C28" s="60"/>
      <c r="D28" s="60"/>
      <c r="E28" s="60"/>
      <c r="F28" s="60"/>
      <c r="G28" s="60"/>
      <c r="H28" s="60"/>
      <c r="I28" s="60"/>
    </row>
    <row r="29" spans="1:9" x14ac:dyDescent="0.3">
      <c r="A29" s="60"/>
      <c r="B29" s="60"/>
      <c r="C29" s="60"/>
      <c r="D29" s="60"/>
      <c r="E29" s="60"/>
      <c r="F29" s="60"/>
      <c r="G29" s="60"/>
      <c r="H29" s="60"/>
      <c r="I29" s="60"/>
    </row>
    <row r="30" spans="1:9" x14ac:dyDescent="0.3">
      <c r="A30" s="60"/>
      <c r="B30" s="52" t="s">
        <v>30</v>
      </c>
      <c r="C30" s="52" t="s">
        <v>27</v>
      </c>
      <c r="D30" s="32" t="s">
        <v>45</v>
      </c>
      <c r="E30" s="60"/>
      <c r="F30" s="60"/>
      <c r="G30" s="60"/>
      <c r="H30" s="60"/>
      <c r="I30" s="60"/>
    </row>
    <row r="31" spans="1:9" x14ac:dyDescent="0.3">
      <c r="A31" s="60"/>
      <c r="B31" s="61">
        <v>156409</v>
      </c>
      <c r="C31" s="62">
        <v>0.12290024751502769</v>
      </c>
      <c r="D31" s="12" t="s">
        <v>41</v>
      </c>
      <c r="E31" s="60"/>
      <c r="F31" s="60"/>
      <c r="G31" s="60"/>
      <c r="H31" s="60"/>
      <c r="I31" s="60"/>
    </row>
    <row r="32" spans="1:9" x14ac:dyDescent="0.3">
      <c r="A32" s="60"/>
      <c r="B32" s="61">
        <v>1116241</v>
      </c>
      <c r="C32" s="62">
        <v>0.87709975248497229</v>
      </c>
      <c r="D32" s="12" t="s">
        <v>44</v>
      </c>
      <c r="E32" s="60"/>
      <c r="F32" s="60"/>
      <c r="G32" s="60"/>
      <c r="H32" s="60"/>
      <c r="I32" s="60"/>
    </row>
    <row r="33" spans="1:9" x14ac:dyDescent="0.3">
      <c r="A33" s="60"/>
      <c r="B33" s="63"/>
      <c r="C33" s="64"/>
      <c r="D33" s="12"/>
      <c r="E33" s="60"/>
      <c r="F33" s="60"/>
      <c r="G33" s="60"/>
      <c r="H33" s="60"/>
      <c r="I33" s="60"/>
    </row>
    <row r="34" spans="1:9" x14ac:dyDescent="0.3">
      <c r="A34" s="60"/>
      <c r="B34" s="63"/>
      <c r="C34" s="64"/>
      <c r="D34" s="12"/>
      <c r="E34" s="60"/>
      <c r="F34" s="60"/>
      <c r="G34" s="60"/>
      <c r="H34" s="60"/>
      <c r="I34" s="60"/>
    </row>
    <row r="35" spans="1:9" x14ac:dyDescent="0.3">
      <c r="A35" s="60"/>
      <c r="B35" s="65"/>
      <c r="C35" s="65"/>
      <c r="D35" s="12"/>
      <c r="E35" s="60"/>
      <c r="F35" s="60"/>
      <c r="G35" s="60"/>
      <c r="H35" s="60"/>
      <c r="I35" s="60"/>
    </row>
    <row r="36" spans="1:9" x14ac:dyDescent="0.3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3">
      <c r="A37" s="12"/>
      <c r="B37" s="50" t="s">
        <v>31</v>
      </c>
      <c r="C37" s="50"/>
      <c r="D37" s="50"/>
      <c r="E37" s="50"/>
      <c r="F37" s="50"/>
      <c r="G37" s="50"/>
      <c r="H37" s="50"/>
      <c r="I37" s="50"/>
    </row>
    <row r="38" spans="1:9" x14ac:dyDescent="0.3">
      <c r="A38" s="12"/>
      <c r="B38" s="51" t="s">
        <v>32</v>
      </c>
      <c r="C38" s="51"/>
      <c r="D38" s="51" t="s">
        <v>33</v>
      </c>
      <c r="E38" s="51"/>
      <c r="F38" s="51" t="s">
        <v>34</v>
      </c>
      <c r="G38" s="51"/>
      <c r="H38" s="51" t="s">
        <v>13</v>
      </c>
      <c r="I38" s="51"/>
    </row>
    <row r="39" spans="1:9" x14ac:dyDescent="0.3">
      <c r="A39" s="12"/>
      <c r="B39" s="52" t="s">
        <v>30</v>
      </c>
      <c r="C39" s="52" t="s">
        <v>26</v>
      </c>
      <c r="D39" s="52" t="s">
        <v>30</v>
      </c>
      <c r="E39" s="52" t="s">
        <v>26</v>
      </c>
      <c r="F39" s="52" t="s">
        <v>30</v>
      </c>
      <c r="G39" s="52" t="s">
        <v>26</v>
      </c>
      <c r="H39" s="52" t="s">
        <v>30</v>
      </c>
      <c r="I39" s="52" t="s">
        <v>27</v>
      </c>
    </row>
    <row r="40" spans="1:9" x14ac:dyDescent="0.3">
      <c r="A40" s="12" t="s">
        <v>35</v>
      </c>
      <c r="B40" s="54">
        <v>8118</v>
      </c>
      <c r="C40" s="55">
        <v>9.7165434714060975E-3</v>
      </c>
      <c r="D40" s="54">
        <v>124</v>
      </c>
      <c r="E40" s="55">
        <v>1.0010898962580228E-3</v>
      </c>
      <c r="F40" s="54">
        <v>0</v>
      </c>
      <c r="G40" s="55">
        <v>0</v>
      </c>
      <c r="H40" s="54">
        <v>8242</v>
      </c>
      <c r="I40" s="55">
        <v>6.4762503437708714E-3</v>
      </c>
    </row>
    <row r="41" spans="1:9" x14ac:dyDescent="0.3">
      <c r="A41" s="12" t="s">
        <v>36</v>
      </c>
      <c r="B41" s="56">
        <v>3037</v>
      </c>
      <c r="C41" s="55">
        <v>2.6453736013142375E-3</v>
      </c>
      <c r="D41" s="56">
        <v>79</v>
      </c>
      <c r="E41" s="55">
        <v>6.3779114358374035E-4</v>
      </c>
      <c r="F41" s="56">
        <v>0</v>
      </c>
      <c r="G41" s="55">
        <v>0</v>
      </c>
      <c r="H41" s="56">
        <v>3116</v>
      </c>
      <c r="I41" s="55">
        <v>2.4484343692295603E-3</v>
      </c>
    </row>
    <row r="42" spans="1:9" x14ac:dyDescent="0.3">
      <c r="A42" s="12" t="s">
        <v>37</v>
      </c>
      <c r="B42" s="57">
        <v>11155</v>
      </c>
      <c r="C42" s="58"/>
      <c r="D42" s="57">
        <v>203</v>
      </c>
      <c r="E42" s="58"/>
      <c r="F42" s="57">
        <v>0</v>
      </c>
      <c r="G42" s="58"/>
      <c r="H42" s="57">
        <v>11358</v>
      </c>
      <c r="I42" s="58"/>
    </row>
    <row r="43" spans="1:9" x14ac:dyDescent="0.3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3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6.5" x14ac:dyDescent="0.3">
      <c r="A45" s="66" t="s">
        <v>82</v>
      </c>
      <c r="B45" s="66"/>
      <c r="C45" s="66"/>
      <c r="D45" s="66"/>
      <c r="E45" s="66"/>
      <c r="F45" s="66"/>
      <c r="G45" s="66"/>
      <c r="H45" s="66"/>
      <c r="I45" s="66"/>
    </row>
    <row r="46" spans="1:9" ht="16.5" x14ac:dyDescent="0.3">
      <c r="A46" s="33" t="s">
        <v>40</v>
      </c>
      <c r="B46" s="33"/>
      <c r="C46" s="33"/>
      <c r="D46" s="33"/>
      <c r="E46" s="33"/>
      <c r="F46" s="33"/>
      <c r="G46" s="33"/>
      <c r="H46" s="33"/>
      <c r="I46" s="33"/>
    </row>
  </sheetData>
  <mergeCells count="22"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  <mergeCell ref="B22:I22"/>
    <mergeCell ref="B23:C23"/>
    <mergeCell ref="D23:E23"/>
    <mergeCell ref="F23:G23"/>
    <mergeCell ref="H23:I23"/>
    <mergeCell ref="A45:I45"/>
    <mergeCell ref="A46:I46"/>
    <mergeCell ref="B37:I37"/>
    <mergeCell ref="B38:C38"/>
    <mergeCell ref="D38:E38"/>
    <mergeCell ref="F38:G38"/>
    <mergeCell ref="H38:I38"/>
  </mergeCells>
  <pageMargins left="0.25" right="0.25" top="0.94166666666666665" bottom="0.75" header="0.3" footer="0.3"/>
  <pageSetup scale="79" orientation="portrait" horizontalDpi="4294967293" verticalDpi="0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46"/>
  <sheetViews>
    <sheetView showGridLines="0" view="pageLayout" zoomScaleNormal="100" workbookViewId="0">
      <selection activeCell="A7" sqref="A7"/>
    </sheetView>
  </sheetViews>
  <sheetFormatPr defaultColWidth="9.08984375" defaultRowHeight="14" x14ac:dyDescent="0.3"/>
  <cols>
    <col min="1" max="1" width="5.08984375" style="21" customWidth="1"/>
    <col min="2" max="2" width="48" style="21" customWidth="1"/>
    <col min="3" max="6" width="15.6328125" style="21" customWidth="1"/>
    <col min="7" max="16384" width="9.08984375" style="21"/>
  </cols>
  <sheetData>
    <row r="1" spans="1:6" ht="18" customHeight="1" x14ac:dyDescent="0.3">
      <c r="A1" s="34" t="s">
        <v>0</v>
      </c>
      <c r="B1" s="34"/>
      <c r="C1" s="34"/>
      <c r="D1" s="34"/>
      <c r="E1" s="34"/>
      <c r="F1" s="34"/>
    </row>
    <row r="2" spans="1:6" ht="18" customHeight="1" x14ac:dyDescent="0.3">
      <c r="A2" s="34" t="s">
        <v>1</v>
      </c>
      <c r="B2" s="34"/>
      <c r="C2" s="34"/>
      <c r="D2" s="34"/>
      <c r="E2" s="34"/>
      <c r="F2" s="34"/>
    </row>
    <row r="3" spans="1:6" ht="18" customHeight="1" x14ac:dyDescent="0.3">
      <c r="A3" s="34" t="s">
        <v>2</v>
      </c>
      <c r="B3" s="34"/>
      <c r="C3" s="34"/>
      <c r="D3" s="34"/>
      <c r="E3" s="34"/>
      <c r="F3" s="34"/>
    </row>
    <row r="4" spans="1:6" ht="18" customHeight="1" x14ac:dyDescent="0.3">
      <c r="A4" s="34" t="str">
        <f>'Smry Load Customer'!A5:I5</f>
        <v>Data as of September 30, 2022</v>
      </c>
      <c r="B4" s="34"/>
      <c r="C4" s="34"/>
      <c r="D4" s="34"/>
      <c r="E4" s="34"/>
      <c r="F4" s="34"/>
    </row>
    <row r="5" spans="1:6" x14ac:dyDescent="0.3">
      <c r="A5" s="1"/>
      <c r="B5" s="2"/>
      <c r="C5" s="3"/>
      <c r="D5" s="3"/>
      <c r="E5" s="4"/>
      <c r="F5" s="4"/>
    </row>
    <row r="6" spans="1:6" x14ac:dyDescent="0.3">
      <c r="A6" s="5"/>
      <c r="B6" s="6"/>
      <c r="C6" s="36" t="s">
        <v>3</v>
      </c>
      <c r="D6" s="37"/>
      <c r="E6" s="37"/>
      <c r="F6" s="38"/>
    </row>
    <row r="7" spans="1:6" ht="28" x14ac:dyDescent="0.3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x14ac:dyDescent="0.3">
      <c r="A8" s="7">
        <v>1</v>
      </c>
      <c r="B8" s="9" t="s">
        <v>47</v>
      </c>
      <c r="C8" s="29">
        <v>20</v>
      </c>
      <c r="D8" s="30">
        <v>24</v>
      </c>
      <c r="E8" s="40">
        <f>IF(SUM(C8:D8)=0,"",SUM(C8:D8))</f>
        <v>44</v>
      </c>
      <c r="F8" s="41">
        <f>IF(E8="","",E8/$E$42)</f>
        <v>2.8131373514311836E-4</v>
      </c>
    </row>
    <row r="9" spans="1:6" x14ac:dyDescent="0.3">
      <c r="A9" s="7">
        <v>2</v>
      </c>
      <c r="B9" s="9" t="s">
        <v>48</v>
      </c>
      <c r="C9" s="29">
        <v>10285</v>
      </c>
      <c r="D9" s="30">
        <v>2063</v>
      </c>
      <c r="E9" s="40">
        <f t="shared" ref="E9:E40" si="0">IF(SUM(C9:D9)=0,"",SUM(C9:D9))</f>
        <v>12348</v>
      </c>
      <c r="F9" s="41">
        <f>IF(E9="","",E9/$E$42)</f>
        <v>7.8946863671527853E-2</v>
      </c>
    </row>
    <row r="10" spans="1:6" x14ac:dyDescent="0.3">
      <c r="A10" s="7">
        <v>3</v>
      </c>
      <c r="B10" s="11" t="s">
        <v>49</v>
      </c>
      <c r="C10" s="29">
        <v>1</v>
      </c>
      <c r="D10" s="30">
        <v>0</v>
      </c>
      <c r="E10" s="40">
        <f t="shared" si="0"/>
        <v>1</v>
      </c>
      <c r="F10" s="41">
        <f>IF(E10="","",E10/$E$42)</f>
        <v>6.3934939805254175E-6</v>
      </c>
    </row>
    <row r="11" spans="1:6" x14ac:dyDescent="0.3">
      <c r="A11" s="7">
        <v>4</v>
      </c>
      <c r="B11" s="9" t="s">
        <v>50</v>
      </c>
      <c r="C11" s="29">
        <v>31</v>
      </c>
      <c r="D11" s="30">
        <v>5039</v>
      </c>
      <c r="E11" s="40">
        <f t="shared" si="0"/>
        <v>5070</v>
      </c>
      <c r="F11" s="41">
        <f>IF(E11="","",E11/$E$42)</f>
        <v>3.2415014481263868E-2</v>
      </c>
    </row>
    <row r="12" spans="1:6" x14ac:dyDescent="0.3">
      <c r="A12" s="7">
        <v>5</v>
      </c>
      <c r="B12" s="9" t="s">
        <v>51</v>
      </c>
      <c r="C12" s="29">
        <v>11</v>
      </c>
      <c r="D12" s="30">
        <v>71</v>
      </c>
      <c r="E12" s="40">
        <f t="shared" si="0"/>
        <v>82</v>
      </c>
      <c r="F12" s="41">
        <f>IF(E12="","",E12/$E$42)</f>
        <v>5.2426650640308419E-4</v>
      </c>
    </row>
    <row r="13" spans="1:6" x14ac:dyDescent="0.3">
      <c r="A13" s="7">
        <v>6</v>
      </c>
      <c r="B13" s="12" t="s">
        <v>52</v>
      </c>
      <c r="C13" s="29">
        <v>193</v>
      </c>
      <c r="D13" s="30">
        <v>159</v>
      </c>
      <c r="E13" s="40">
        <f t="shared" si="0"/>
        <v>352</v>
      </c>
      <c r="F13" s="41">
        <f>IF(E13="","",E13/$E$42)</f>
        <v>2.2505098811449469E-3</v>
      </c>
    </row>
    <row r="14" spans="1:6" x14ac:dyDescent="0.3">
      <c r="A14" s="7">
        <v>7</v>
      </c>
      <c r="B14" s="9" t="s">
        <v>53</v>
      </c>
      <c r="C14" s="29">
        <v>34</v>
      </c>
      <c r="D14" s="30">
        <v>25</v>
      </c>
      <c r="E14" s="40">
        <f t="shared" si="0"/>
        <v>59</v>
      </c>
      <c r="F14" s="41">
        <f>IF(E14="","",E14/$E$42)</f>
        <v>3.7721614485099962E-4</v>
      </c>
    </row>
    <row r="15" spans="1:6" x14ac:dyDescent="0.3">
      <c r="A15" s="7">
        <v>8</v>
      </c>
      <c r="B15" s="9" t="s">
        <v>54</v>
      </c>
      <c r="C15" s="29">
        <v>3263</v>
      </c>
      <c r="D15" s="30">
        <v>11459</v>
      </c>
      <c r="E15" s="40">
        <f t="shared" si="0"/>
        <v>14722</v>
      </c>
      <c r="F15" s="41">
        <f>IF(E15="","",E15/$E$42)</f>
        <v>9.4125018381295195E-2</v>
      </c>
    </row>
    <row r="16" spans="1:6" x14ac:dyDescent="0.3">
      <c r="A16" s="7">
        <v>9</v>
      </c>
      <c r="B16" s="9" t="s">
        <v>55</v>
      </c>
      <c r="C16" s="29">
        <v>0</v>
      </c>
      <c r="D16" s="30">
        <v>1</v>
      </c>
      <c r="E16" s="40">
        <f t="shared" si="0"/>
        <v>1</v>
      </c>
      <c r="F16" s="41">
        <f>IF(E16="","",E16/$E$42)</f>
        <v>6.3934939805254175E-6</v>
      </c>
    </row>
    <row r="17" spans="1:6" x14ac:dyDescent="0.3">
      <c r="A17" s="7">
        <v>10</v>
      </c>
      <c r="B17" s="9" t="s">
        <v>56</v>
      </c>
      <c r="C17" s="29">
        <v>41579</v>
      </c>
      <c r="D17" s="30">
        <v>2338</v>
      </c>
      <c r="E17" s="40">
        <f t="shared" si="0"/>
        <v>43917</v>
      </c>
      <c r="F17" s="41">
        <f>IF(E17="","",E17/$E$42)</f>
        <v>0.28078307514273476</v>
      </c>
    </row>
    <row r="18" spans="1:6" x14ac:dyDescent="0.3">
      <c r="A18" s="7">
        <v>11</v>
      </c>
      <c r="B18" s="12" t="s">
        <v>57</v>
      </c>
      <c r="C18" s="29">
        <v>1274</v>
      </c>
      <c r="D18" s="30">
        <v>4547</v>
      </c>
      <c r="E18" s="40">
        <f t="shared" si="0"/>
        <v>5821</v>
      </c>
      <c r="F18" s="41">
        <f>IF(E18="","",E18/$E$42)</f>
        <v>3.7216528460638457E-2</v>
      </c>
    </row>
    <row r="19" spans="1:6" x14ac:dyDescent="0.3">
      <c r="A19" s="7">
        <v>12</v>
      </c>
      <c r="B19" s="9" t="s">
        <v>58</v>
      </c>
      <c r="C19" s="29">
        <v>22462</v>
      </c>
      <c r="D19" s="30">
        <v>2396</v>
      </c>
      <c r="E19" s="40">
        <f t="shared" si="0"/>
        <v>24858</v>
      </c>
      <c r="F19" s="41">
        <f>IF(E19="","",E19/$E$42)</f>
        <v>0.15892947336790084</v>
      </c>
    </row>
    <row r="20" spans="1:6" x14ac:dyDescent="0.3">
      <c r="A20" s="7">
        <v>13</v>
      </c>
      <c r="B20" s="12" t="s">
        <v>59</v>
      </c>
      <c r="C20" s="29">
        <v>384</v>
      </c>
      <c r="D20" s="30">
        <v>1305</v>
      </c>
      <c r="E20" s="40">
        <f t="shared" si="0"/>
        <v>1689</v>
      </c>
      <c r="F20" s="41">
        <f>IF(E20="","",E20/$E$42)</f>
        <v>1.079861133310743E-2</v>
      </c>
    </row>
    <row r="21" spans="1:6" x14ac:dyDescent="0.3">
      <c r="A21" s="7">
        <v>14</v>
      </c>
      <c r="B21" s="9" t="s">
        <v>60</v>
      </c>
      <c r="C21" s="29">
        <v>70</v>
      </c>
      <c r="D21" s="30">
        <v>1291</v>
      </c>
      <c r="E21" s="40">
        <f t="shared" si="0"/>
        <v>1361</v>
      </c>
      <c r="F21" s="41">
        <f>IF(E21="","",E21/$E$42)</f>
        <v>8.7015453074950934E-3</v>
      </c>
    </row>
    <row r="22" spans="1:6" x14ac:dyDescent="0.3">
      <c r="A22" s="7">
        <v>15</v>
      </c>
      <c r="B22" s="9" t="s">
        <v>61</v>
      </c>
      <c r="C22" s="29">
        <v>44</v>
      </c>
      <c r="D22" s="30">
        <v>37</v>
      </c>
      <c r="E22" s="40">
        <f t="shared" si="0"/>
        <v>81</v>
      </c>
      <c r="F22" s="41">
        <f>IF(E22="","",E22/$E$42)</f>
        <v>5.1787301242255882E-4</v>
      </c>
    </row>
    <row r="23" spans="1:6" x14ac:dyDescent="0.3">
      <c r="A23" s="7">
        <v>16</v>
      </c>
      <c r="B23" s="9" t="s">
        <v>62</v>
      </c>
      <c r="C23" s="29">
        <v>7</v>
      </c>
      <c r="D23" s="30">
        <v>0</v>
      </c>
      <c r="E23" s="40">
        <f t="shared" si="0"/>
        <v>7</v>
      </c>
      <c r="F23" s="41">
        <f>IF(E23="","",E23/$E$42)</f>
        <v>4.4754457863677919E-5</v>
      </c>
    </row>
    <row r="24" spans="1:6" x14ac:dyDescent="0.3">
      <c r="A24" s="7">
        <v>17</v>
      </c>
      <c r="B24" s="9" t="s">
        <v>63</v>
      </c>
      <c r="C24" s="29">
        <v>2439</v>
      </c>
      <c r="D24" s="30">
        <v>4052</v>
      </c>
      <c r="E24" s="40">
        <f t="shared" si="0"/>
        <v>6491</v>
      </c>
      <c r="F24" s="41">
        <f>IF(E24="","",E24/$E$42)</f>
        <v>4.1500169427590487E-2</v>
      </c>
    </row>
    <row r="25" spans="1:6" x14ac:dyDescent="0.3">
      <c r="A25" s="7">
        <v>18</v>
      </c>
      <c r="B25" s="9" t="s">
        <v>64</v>
      </c>
      <c r="C25" s="29">
        <v>1245</v>
      </c>
      <c r="D25" s="30">
        <v>978</v>
      </c>
      <c r="E25" s="40">
        <f t="shared" si="0"/>
        <v>2223</v>
      </c>
      <c r="F25" s="41">
        <f>IF(E25="","",E25/$E$42)</f>
        <v>1.4212737118708003E-2</v>
      </c>
    </row>
    <row r="26" spans="1:6" x14ac:dyDescent="0.3">
      <c r="A26" s="7">
        <v>19</v>
      </c>
      <c r="B26" s="12" t="s">
        <v>65</v>
      </c>
      <c r="C26" s="29">
        <v>2744</v>
      </c>
      <c r="D26" s="30">
        <v>238</v>
      </c>
      <c r="E26" s="40">
        <f t="shared" si="0"/>
        <v>2982</v>
      </c>
      <c r="F26" s="41">
        <f>IF(E26="","",E26/$E$42)</f>
        <v>1.9065399049926796E-2</v>
      </c>
    </row>
    <row r="27" spans="1:6" x14ac:dyDescent="0.3">
      <c r="A27" s="7">
        <v>20</v>
      </c>
      <c r="B27" s="9" t="s">
        <v>66</v>
      </c>
      <c r="C27" s="29">
        <v>24</v>
      </c>
      <c r="D27" s="30">
        <v>434</v>
      </c>
      <c r="E27" s="40">
        <f t="shared" si="0"/>
        <v>458</v>
      </c>
      <c r="F27" s="41">
        <f>IF(E27="","",E27/$E$42)</f>
        <v>2.9282202430806412E-3</v>
      </c>
    </row>
    <row r="28" spans="1:6" x14ac:dyDescent="0.3">
      <c r="A28" s="7">
        <v>21</v>
      </c>
      <c r="B28" s="9" t="s">
        <v>67</v>
      </c>
      <c r="C28" s="29">
        <v>22</v>
      </c>
      <c r="D28" s="30">
        <v>632</v>
      </c>
      <c r="E28" s="40">
        <f t="shared" si="0"/>
        <v>654</v>
      </c>
      <c r="F28" s="41">
        <f>IF(E28="","",E28/$E$42)</f>
        <v>4.181345063263623E-3</v>
      </c>
    </row>
    <row r="29" spans="1:6" x14ac:dyDescent="0.3">
      <c r="A29" s="7">
        <v>22</v>
      </c>
      <c r="B29" s="9" t="s">
        <v>68</v>
      </c>
      <c r="C29" s="29">
        <v>471</v>
      </c>
      <c r="D29" s="30">
        <v>2649</v>
      </c>
      <c r="E29" s="40">
        <f t="shared" si="0"/>
        <v>3120</v>
      </c>
      <c r="F29" s="41">
        <f>IF(E29="","",E29/$E$42)</f>
        <v>1.9947701219239302E-2</v>
      </c>
    </row>
    <row r="30" spans="1:6" x14ac:dyDescent="0.3">
      <c r="A30" s="7">
        <v>23</v>
      </c>
      <c r="B30" s="9" t="s">
        <v>69</v>
      </c>
      <c r="C30" s="29">
        <v>4640</v>
      </c>
      <c r="D30" s="30">
        <v>156</v>
      </c>
      <c r="E30" s="40">
        <f t="shared" si="0"/>
        <v>4796</v>
      </c>
      <c r="F30" s="41">
        <f>IF(E30="","",E30/$E$42)</f>
        <v>3.0663197130599902E-2</v>
      </c>
    </row>
    <row r="31" spans="1:6" x14ac:dyDescent="0.3">
      <c r="A31" s="7">
        <v>24</v>
      </c>
      <c r="B31" s="12" t="s">
        <v>70</v>
      </c>
      <c r="C31" s="29">
        <v>54</v>
      </c>
      <c r="D31" s="30">
        <v>144</v>
      </c>
      <c r="E31" s="40">
        <f t="shared" si="0"/>
        <v>198</v>
      </c>
      <c r="F31" s="41">
        <f>IF(E31="","",E31/$E$42)</f>
        <v>1.2659118081440326E-3</v>
      </c>
    </row>
    <row r="32" spans="1:6" x14ac:dyDescent="0.3">
      <c r="A32" s="7">
        <v>25</v>
      </c>
      <c r="B32" s="9" t="s">
        <v>71</v>
      </c>
      <c r="C32" s="29">
        <v>368</v>
      </c>
      <c r="D32" s="30">
        <v>59</v>
      </c>
      <c r="E32" s="40">
        <f t="shared" si="0"/>
        <v>427</v>
      </c>
      <c r="F32" s="41">
        <f>IF(E32="","",E32/$E$42)</f>
        <v>2.7300219296843534E-3</v>
      </c>
    </row>
    <row r="33" spans="1:6" x14ac:dyDescent="0.3">
      <c r="A33" s="7">
        <v>26</v>
      </c>
      <c r="B33" s="42" t="s">
        <v>72</v>
      </c>
      <c r="C33" s="29">
        <v>15</v>
      </c>
      <c r="D33" s="30">
        <v>0</v>
      </c>
      <c r="E33" s="40">
        <f t="shared" si="0"/>
        <v>15</v>
      </c>
      <c r="F33" s="41">
        <f>IF(E33="","",E33/$E$42)</f>
        <v>9.590240970788126E-5</v>
      </c>
    </row>
    <row r="34" spans="1:6" x14ac:dyDescent="0.3">
      <c r="A34" s="7">
        <v>27</v>
      </c>
      <c r="B34" s="9" t="s">
        <v>73</v>
      </c>
      <c r="C34" s="29">
        <v>0</v>
      </c>
      <c r="D34" s="30">
        <v>27</v>
      </c>
      <c r="E34" s="40">
        <f t="shared" si="0"/>
        <v>27</v>
      </c>
      <c r="F34" s="41">
        <f>IF(E34="","",E34/$E$42)</f>
        <v>1.7262433747418626E-4</v>
      </c>
    </row>
    <row r="35" spans="1:6" x14ac:dyDescent="0.3">
      <c r="A35" s="7">
        <v>28</v>
      </c>
      <c r="B35" s="9" t="s">
        <v>74</v>
      </c>
      <c r="C35" s="29">
        <v>155</v>
      </c>
      <c r="D35" s="30">
        <v>86</v>
      </c>
      <c r="E35" s="40">
        <f t="shared" si="0"/>
        <v>241</v>
      </c>
      <c r="F35" s="41">
        <f>IF(E35="","",E35/$E$42)</f>
        <v>1.5408320493066256E-3</v>
      </c>
    </row>
    <row r="36" spans="1:6" x14ac:dyDescent="0.3">
      <c r="A36" s="7">
        <v>29</v>
      </c>
      <c r="B36" s="9" t="s">
        <v>75</v>
      </c>
      <c r="C36" s="29">
        <v>13167</v>
      </c>
      <c r="D36" s="30">
        <v>402</v>
      </c>
      <c r="E36" s="40">
        <f t="shared" si="0"/>
        <v>13569</v>
      </c>
      <c r="F36" s="41">
        <f>IF(E36="","",E36/$E$42)</f>
        <v>8.6753319821749386E-2</v>
      </c>
    </row>
    <row r="37" spans="1:6" x14ac:dyDescent="0.3">
      <c r="A37" s="7">
        <v>30</v>
      </c>
      <c r="B37" s="9" t="s">
        <v>76</v>
      </c>
      <c r="C37" s="29">
        <v>6165</v>
      </c>
      <c r="D37" s="30">
        <v>481</v>
      </c>
      <c r="E37" s="40">
        <f t="shared" si="0"/>
        <v>6646</v>
      </c>
      <c r="F37" s="41">
        <f>IF(E37="","",E37/$E$42)</f>
        <v>4.2491160994571925E-2</v>
      </c>
    </row>
    <row r="38" spans="1:6" x14ac:dyDescent="0.3">
      <c r="A38" s="7">
        <v>31</v>
      </c>
      <c r="B38" s="13" t="s">
        <v>77</v>
      </c>
      <c r="C38" s="29">
        <v>53</v>
      </c>
      <c r="D38" s="30">
        <v>12</v>
      </c>
      <c r="E38" s="40">
        <f t="shared" si="0"/>
        <v>65</v>
      </c>
      <c r="F38" s="41">
        <f>IF(E38="","",E38/$E$42)</f>
        <v>4.1557710873415214E-4</v>
      </c>
    </row>
    <row r="39" spans="1:6" x14ac:dyDescent="0.3">
      <c r="A39" s="7">
        <v>32</v>
      </c>
      <c r="B39" s="9" t="s">
        <v>78</v>
      </c>
      <c r="C39" s="29">
        <v>52</v>
      </c>
      <c r="D39" s="30">
        <v>39</v>
      </c>
      <c r="E39" s="40">
        <f t="shared" si="0"/>
        <v>91</v>
      </c>
      <c r="F39" s="41">
        <f>IF(E39="","",E39/$E$42)</f>
        <v>5.8180795222781293E-4</v>
      </c>
    </row>
    <row r="40" spans="1:6" x14ac:dyDescent="0.3">
      <c r="A40" s="7">
        <v>33</v>
      </c>
      <c r="B40" s="12" t="s">
        <v>79</v>
      </c>
      <c r="C40" s="29">
        <v>3471</v>
      </c>
      <c r="D40" s="30">
        <v>522</v>
      </c>
      <c r="E40" s="40">
        <f t="shared" si="0"/>
        <v>3993</v>
      </c>
      <c r="F40" s="41">
        <f>IF(E40="","",E40/$E$42)</f>
        <v>2.5529221464237993E-2</v>
      </c>
    </row>
    <row r="41" spans="1:6" x14ac:dyDescent="0.3">
      <c r="A41" s="10"/>
      <c r="B41" s="9"/>
      <c r="C41" s="29"/>
      <c r="D41" s="30"/>
      <c r="E41" s="43"/>
      <c r="F41" s="41"/>
    </row>
    <row r="42" spans="1:6" x14ac:dyDescent="0.3">
      <c r="A42" s="14"/>
      <c r="B42" s="15" t="s">
        <v>7</v>
      </c>
      <c r="C42" s="40">
        <f>SUM(C8:C40)</f>
        <v>114743</v>
      </c>
      <c r="D42" s="40">
        <f>SUM(D8:D40)</f>
        <v>41666</v>
      </c>
      <c r="E42" s="40">
        <f>SUM(E8:E40)</f>
        <v>156409</v>
      </c>
      <c r="F42" s="44">
        <f>SUM(F8:F40)</f>
        <v>1.0000000000000002</v>
      </c>
    </row>
    <row r="43" spans="1:6" x14ac:dyDescent="0.3">
      <c r="A43" s="16"/>
      <c r="B43" s="17"/>
      <c r="C43" s="18"/>
      <c r="D43" s="18"/>
      <c r="E43" s="19"/>
      <c r="F43" s="20"/>
    </row>
    <row r="44" spans="1:6" x14ac:dyDescent="0.3">
      <c r="A44" s="35" t="s">
        <v>8</v>
      </c>
      <c r="B44" s="35"/>
      <c r="C44" s="35"/>
      <c r="D44" s="35"/>
      <c r="E44" s="35"/>
      <c r="F44" s="35"/>
    </row>
    <row r="45" spans="1:6" x14ac:dyDescent="0.3">
      <c r="A45" s="35" t="s">
        <v>9</v>
      </c>
      <c r="B45" s="35"/>
      <c r="C45" s="35"/>
      <c r="D45" s="35"/>
      <c r="E45" s="35"/>
      <c r="F45" s="35"/>
    </row>
    <row r="46" spans="1:6" x14ac:dyDescent="0.3">
      <c r="A46" s="35" t="s">
        <v>10</v>
      </c>
      <c r="B46" s="35"/>
      <c r="C46" s="35"/>
      <c r="D46" s="35"/>
      <c r="E46" s="35"/>
      <c r="F46" s="35"/>
    </row>
  </sheetData>
  <mergeCells count="8">
    <mergeCell ref="A44:F44"/>
    <mergeCell ref="A45:F45"/>
    <mergeCell ref="A46:F46"/>
    <mergeCell ref="A1:F1"/>
    <mergeCell ref="A2:F2"/>
    <mergeCell ref="A3:F3"/>
    <mergeCell ref="A4:F4"/>
    <mergeCell ref="C6:F6"/>
  </mergeCells>
  <printOptions horizontalCentered="1" verticalCentered="1"/>
  <pageMargins left="0.25" right="0.25" top="0.8828125" bottom="0.5" header="0.3" footer="0.25"/>
  <pageSetup scale="75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6" sqref="A6"/>
    </sheetView>
  </sheetViews>
  <sheetFormatPr defaultColWidth="9.08984375" defaultRowHeight="14" x14ac:dyDescent="0.3"/>
  <cols>
    <col min="1" max="1" width="41.6328125" style="21" customWidth="1"/>
    <col min="2" max="3" width="15.6328125" style="21" customWidth="1"/>
    <col min="4" max="4" width="16.6328125" style="21" customWidth="1"/>
    <col min="5" max="16384" width="9.08984375" style="21"/>
  </cols>
  <sheetData>
    <row r="1" spans="1:4" ht="18" customHeight="1" x14ac:dyDescent="0.3">
      <c r="A1" s="34" t="s">
        <v>0</v>
      </c>
      <c r="B1" s="34"/>
      <c r="C1" s="34"/>
      <c r="D1" s="34"/>
    </row>
    <row r="2" spans="1:4" ht="18" customHeight="1" x14ac:dyDescent="0.3">
      <c r="A2" s="34" t="s">
        <v>1</v>
      </c>
      <c r="B2" s="34"/>
      <c r="C2" s="34"/>
      <c r="D2" s="34"/>
    </row>
    <row r="3" spans="1:4" ht="18" customHeight="1" x14ac:dyDescent="0.3">
      <c r="A3" s="34" t="s">
        <v>2</v>
      </c>
      <c r="B3" s="34"/>
      <c r="C3" s="34"/>
      <c r="D3" s="34"/>
    </row>
    <row r="4" spans="1:4" ht="18" customHeight="1" x14ac:dyDescent="0.3">
      <c r="A4" s="34" t="s">
        <v>46</v>
      </c>
      <c r="B4" s="34"/>
      <c r="C4" s="34"/>
      <c r="D4" s="34"/>
    </row>
    <row r="5" spans="1:4" x14ac:dyDescent="0.3">
      <c r="A5" s="47"/>
      <c r="B5" s="47"/>
      <c r="C5" s="16"/>
      <c r="D5" s="16"/>
    </row>
    <row r="6" spans="1:4" ht="44.25" customHeight="1" x14ac:dyDescent="0.3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3">
      <c r="A7" s="24" t="s">
        <v>21</v>
      </c>
      <c r="B7" s="45">
        <v>608</v>
      </c>
      <c r="C7" s="46">
        <v>28</v>
      </c>
      <c r="D7" s="48">
        <v>636</v>
      </c>
    </row>
    <row r="8" spans="1:4" x14ac:dyDescent="0.3">
      <c r="A8" s="24" t="s">
        <v>14</v>
      </c>
      <c r="B8" s="45">
        <v>7510</v>
      </c>
      <c r="C8" s="46">
        <v>96</v>
      </c>
      <c r="D8" s="48">
        <v>7606</v>
      </c>
    </row>
    <row r="9" spans="1:4" x14ac:dyDescent="0.3">
      <c r="A9" s="25" t="s">
        <v>6</v>
      </c>
      <c r="B9" s="48">
        <v>8118</v>
      </c>
      <c r="C9" s="48">
        <v>124</v>
      </c>
      <c r="D9" s="48">
        <v>8242</v>
      </c>
    </row>
    <row r="10" spans="1:4" x14ac:dyDescent="0.3">
      <c r="A10" s="26"/>
      <c r="B10" s="27"/>
      <c r="C10" s="27"/>
      <c r="D10" s="27"/>
    </row>
    <row r="11" spans="1:4" ht="26" x14ac:dyDescent="0.3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3">
      <c r="A12" s="24" t="s">
        <v>39</v>
      </c>
      <c r="B12" s="45">
        <v>0</v>
      </c>
      <c r="C12" s="45">
        <v>0</v>
      </c>
      <c r="D12" s="48">
        <v>0</v>
      </c>
    </row>
    <row r="13" spans="1:4" x14ac:dyDescent="0.3">
      <c r="A13" s="24" t="s">
        <v>21</v>
      </c>
      <c r="B13" s="45">
        <v>0</v>
      </c>
      <c r="C13" s="45">
        <v>0</v>
      </c>
      <c r="D13" s="48">
        <v>0</v>
      </c>
    </row>
    <row r="14" spans="1:4" x14ac:dyDescent="0.3">
      <c r="A14" s="24" t="s">
        <v>14</v>
      </c>
      <c r="B14" s="45">
        <v>0</v>
      </c>
      <c r="C14" s="45">
        <v>0</v>
      </c>
      <c r="D14" s="48">
        <v>0</v>
      </c>
    </row>
    <row r="15" spans="1:4" x14ac:dyDescent="0.3">
      <c r="A15" s="25" t="s">
        <v>6</v>
      </c>
      <c r="B15" s="48">
        <v>0</v>
      </c>
      <c r="C15" s="48">
        <v>0</v>
      </c>
      <c r="D15" s="48">
        <v>0</v>
      </c>
    </row>
    <row r="16" spans="1:4" x14ac:dyDescent="0.3">
      <c r="A16" s="26"/>
      <c r="B16" s="27"/>
      <c r="C16" s="27"/>
      <c r="D16" s="27"/>
    </row>
    <row r="17" spans="1:4" ht="26" x14ac:dyDescent="0.3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3">
      <c r="A18" s="24" t="s">
        <v>39</v>
      </c>
      <c r="B18" s="45">
        <v>0</v>
      </c>
      <c r="C18" s="45">
        <v>0</v>
      </c>
      <c r="D18" s="48">
        <v>0</v>
      </c>
    </row>
    <row r="19" spans="1:4" x14ac:dyDescent="0.3">
      <c r="A19" s="24" t="s">
        <v>21</v>
      </c>
      <c r="B19" s="45">
        <v>608</v>
      </c>
      <c r="C19" s="46">
        <v>28</v>
      </c>
      <c r="D19" s="48">
        <v>636</v>
      </c>
    </row>
    <row r="20" spans="1:4" x14ac:dyDescent="0.3">
      <c r="A20" s="24" t="s">
        <v>14</v>
      </c>
      <c r="B20" s="45">
        <v>7510</v>
      </c>
      <c r="C20" s="46">
        <v>96</v>
      </c>
      <c r="D20" s="48">
        <v>7606</v>
      </c>
    </row>
    <row r="21" spans="1:4" x14ac:dyDescent="0.3">
      <c r="A21" s="25" t="s">
        <v>6</v>
      </c>
      <c r="B21" s="48">
        <v>8118</v>
      </c>
      <c r="C21" s="48">
        <v>124</v>
      </c>
      <c r="D21" s="48">
        <v>8242</v>
      </c>
    </row>
    <row r="22" spans="1:4" x14ac:dyDescent="0.3">
      <c r="A22" s="26"/>
      <c r="B22" s="27"/>
      <c r="C22" s="27"/>
      <c r="D22" s="27"/>
    </row>
    <row r="23" spans="1:4" ht="26" x14ac:dyDescent="0.3">
      <c r="A23" s="28" t="s">
        <v>19</v>
      </c>
      <c r="B23" s="22" t="s">
        <v>4</v>
      </c>
      <c r="C23" s="22" t="s">
        <v>5</v>
      </c>
      <c r="D23" s="22" t="s">
        <v>13</v>
      </c>
    </row>
    <row r="24" spans="1:4" x14ac:dyDescent="0.3">
      <c r="A24" s="24" t="s">
        <v>39</v>
      </c>
      <c r="B24" s="45">
        <v>0</v>
      </c>
      <c r="C24" s="45">
        <v>0</v>
      </c>
      <c r="D24" s="48">
        <v>0</v>
      </c>
    </row>
    <row r="25" spans="1:4" x14ac:dyDescent="0.3">
      <c r="A25" s="24" t="s">
        <v>21</v>
      </c>
      <c r="B25" s="45">
        <v>744</v>
      </c>
      <c r="C25" s="45">
        <v>5</v>
      </c>
      <c r="D25" s="48">
        <v>749</v>
      </c>
    </row>
    <row r="26" spans="1:4" x14ac:dyDescent="0.3">
      <c r="A26" s="24" t="s">
        <v>14</v>
      </c>
      <c r="B26" s="45">
        <v>2293</v>
      </c>
      <c r="C26" s="45">
        <v>74</v>
      </c>
      <c r="D26" s="48">
        <v>2367</v>
      </c>
    </row>
    <row r="27" spans="1:4" x14ac:dyDescent="0.3">
      <c r="A27" s="25" t="s">
        <v>0</v>
      </c>
      <c r="B27" s="48">
        <v>3037</v>
      </c>
      <c r="C27" s="48">
        <v>79</v>
      </c>
      <c r="D27" s="48">
        <v>3116</v>
      </c>
    </row>
    <row r="28" spans="1:4" x14ac:dyDescent="0.3">
      <c r="A28" s="3"/>
      <c r="B28" s="3"/>
      <c r="C28" s="3"/>
      <c r="D28" s="3"/>
    </row>
    <row r="29" spans="1:4" ht="26" x14ac:dyDescent="0.3">
      <c r="A29" s="28" t="s">
        <v>20</v>
      </c>
      <c r="B29" s="22" t="s">
        <v>4</v>
      </c>
      <c r="C29" s="22" t="s">
        <v>5</v>
      </c>
      <c r="D29" s="22" t="s">
        <v>13</v>
      </c>
    </row>
    <row r="30" spans="1:4" x14ac:dyDescent="0.3">
      <c r="A30" s="24" t="s">
        <v>39</v>
      </c>
      <c r="B30" s="45">
        <v>0</v>
      </c>
      <c r="C30" s="45">
        <v>0</v>
      </c>
      <c r="D30" s="48">
        <v>0</v>
      </c>
    </row>
    <row r="31" spans="1:4" x14ac:dyDescent="0.3">
      <c r="A31" s="24" t="s">
        <v>21</v>
      </c>
      <c r="B31" s="45">
        <v>1352</v>
      </c>
      <c r="C31" s="45">
        <v>33</v>
      </c>
      <c r="D31" s="48">
        <v>1385</v>
      </c>
    </row>
    <row r="32" spans="1:4" x14ac:dyDescent="0.3">
      <c r="A32" s="24" t="s">
        <v>14</v>
      </c>
      <c r="B32" s="45">
        <v>9803</v>
      </c>
      <c r="C32" s="45">
        <v>170</v>
      </c>
      <c r="D32" s="48">
        <v>9973</v>
      </c>
    </row>
    <row r="33" spans="1:4" x14ac:dyDescent="0.3">
      <c r="A33" s="25" t="s">
        <v>0</v>
      </c>
      <c r="B33" s="48">
        <v>11155</v>
      </c>
      <c r="C33" s="48">
        <v>203</v>
      </c>
      <c r="D33" s="48">
        <v>11358</v>
      </c>
    </row>
    <row r="34" spans="1:4" x14ac:dyDescent="0.3">
      <c r="A34" s="2"/>
      <c r="B34" s="3"/>
      <c r="C34" s="3"/>
      <c r="D34" s="2"/>
    </row>
    <row r="35" spans="1:4" x14ac:dyDescent="0.3">
      <c r="A35" s="39" t="str">
        <f>"In summary, "&amp;TEXT($D$9,"0,00")&amp; " of Eversource's customers are participating in the Community Energy CTCleanEnergyOptions Program"</f>
        <v>In summary, 8,242 of Eversource's customers are participating in the Community Energy CTCleanEnergyOptions Program</v>
      </c>
      <c r="B35" s="39"/>
      <c r="C35" s="39"/>
      <c r="D35" s="39"/>
    </row>
    <row r="36" spans="1:4" x14ac:dyDescent="0.3">
      <c r="A36" s="39" t="str">
        <f>"In summary, "&amp;TEXT($D$27,"0,00")&amp; " of Eversource's customers are participating in the Sterling Planet - Renewable Energy Certificate"</f>
        <v>In summary, 3,116 of Eversource's customers are participating in the Sterling Planet - Renewable Energy Certificate</v>
      </c>
      <c r="B36" s="39"/>
      <c r="C36" s="39"/>
      <c r="D36" s="39"/>
    </row>
    <row r="37" spans="1:4" x14ac:dyDescent="0.3">
      <c r="A37" s="39" t="str">
        <f>"In summary, "&amp;TEXT($D$33,"0,00")&amp; " of Eversource's customers are participating in all REC Programs"</f>
        <v>In summary, 11,358 of Eversource's customers are participating in all REC Programs</v>
      </c>
      <c r="B37" s="39"/>
      <c r="C37" s="39"/>
      <c r="D37" s="39"/>
    </row>
    <row r="38" spans="1:4" x14ac:dyDescent="0.3">
      <c r="A38" s="39" t="s">
        <v>15</v>
      </c>
      <c r="B38" s="39"/>
      <c r="C38" s="39"/>
      <c r="D38" s="39"/>
    </row>
  </sheetData>
  <mergeCells count="8">
    <mergeCell ref="A35:D35"/>
    <mergeCell ref="A36:D36"/>
    <mergeCell ref="A37:D37"/>
    <mergeCell ref="A38:D38"/>
    <mergeCell ref="A1:D1"/>
    <mergeCell ref="A2:D2"/>
    <mergeCell ref="A3:D3"/>
    <mergeCell ref="A4:D4"/>
  </mergeCells>
  <printOptions horizontalCentered="1" verticalCentered="1"/>
  <pageMargins left="0.25" right="0.31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2021-07-14T18:02:23Z</cp:lastPrinted>
  <dcterms:created xsi:type="dcterms:W3CDTF">2019-01-04T17:35:12Z</dcterms:created>
  <dcterms:modified xsi:type="dcterms:W3CDTF">2022-10-14T19:55:44Z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